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age 1. Instructions" sheetId="1" r:id="rId4"/>
    <sheet state="visible" name="Page 2. Antibiotics and Infecti" sheetId="2" r:id="rId5"/>
    <sheet state="visible" name="Page 3. Prescriber Data Sheet" sheetId="3" r:id="rId6"/>
    <sheet state="visible" name="Page 4. Prescriber Graph" sheetId="4" r:id="rId7"/>
    <sheet state="visible" name="Page 5. Percentage of Antibioti" sheetId="5" r:id="rId8"/>
    <sheet state="visible" name="Page 6. Quarterly trends abx st" sheetId="6" r:id="rId9"/>
    <sheet state="visible" name="Page 7. Quarterly trends antibi" sheetId="7" r:id="rId10"/>
    <sheet state="visible" name="Page 8. C. Diff and UTI trends" sheetId="8" r:id="rId11"/>
  </sheets>
  <definedNames/>
  <calcPr/>
  <extLst>
    <ext uri="GoogleSheetsCustomDataVersion1">
      <go:sheetsCustomData xmlns:go="http://customooxmlschemas.google.com/" r:id="rId12" roundtripDataSignature="AMtx7mhXxcMfQDkLfwctspy0BCzO5/gTcQ=="/>
    </ext>
  </extLst>
</workbook>
</file>

<file path=xl/sharedStrings.xml><?xml version="1.0" encoding="utf-8"?>
<sst xmlns="http://schemas.openxmlformats.org/spreadsheetml/2006/main" count="170" uniqueCount="90">
  <si>
    <t>CDPHE Antibiotic Surveillance Tool</t>
  </si>
  <si>
    <t>Common Antibiotics by Classes:</t>
  </si>
  <si>
    <t>Fluoroquinolones</t>
  </si>
  <si>
    <t>ciprofloxacin, delafloxacin, levofloxacin, moxifloxacin</t>
  </si>
  <si>
    <t>This sheet is a tool to be used by long-term care facilities that are interested in tracking antibiotic usage and infection types among residents, in order to improve their antimicrobial stewardship program.</t>
  </si>
  <si>
    <t>Cephalosporins</t>
  </si>
  <si>
    <t>cefdinir, cefepime, cefixime, cefotaxime, cefpodoxime, ceftaroline, ceftazidime, ceftazidime-avibactam, ceftolozane-tazobactam, ceftriaxone, cefuroxime, cephalexin</t>
  </si>
  <si>
    <t>Penicillins + Beta-lactamase Inhibitors</t>
  </si>
  <si>
    <t>amoxicillin, amoxicillin-clavulanate, ampicillin-sulbactam, piperacillin-tazobactam</t>
  </si>
  <si>
    <t>Carbapenems</t>
  </si>
  <si>
    <t>ertapenem, imipenem, imipenem-cilastatin-relebactam, meropenem, meropenem-vaborbactam</t>
  </si>
  <si>
    <t>Instructions for Page 2:</t>
  </si>
  <si>
    <t>Other</t>
  </si>
  <si>
    <t>azithromycin, clindamycin, doxycycline, fosfomycin, nitrofurantoin, trimethoprim-sulfamethoxazole</t>
  </si>
  <si>
    <t>Enter the average number of residents each month in line 4 on the Data Sheet.</t>
  </si>
  <si>
    <t>Enter the number of antibiotic starts for urinary, respiratory, skin, and other infections for each month in lines 6 through 9. The totals will be added automatically.</t>
  </si>
  <si>
    <r>
      <rPr>
        <rFont val="Calibri"/>
        <color theme="1"/>
        <sz val="11.0"/>
      </rPr>
      <t xml:space="preserve">Enter the number of residents treated for </t>
    </r>
    <r>
      <rPr>
        <rFont val="Calibri"/>
        <i/>
        <color theme="1"/>
        <sz val="11.0"/>
      </rPr>
      <t>C. difficile</t>
    </r>
    <r>
      <rPr>
        <rFont val="Calibri"/>
        <color theme="1"/>
        <sz val="11.0"/>
      </rPr>
      <t xml:space="preserve"> each month in row 11.</t>
    </r>
  </si>
  <si>
    <t>Enter the numbers of different classes of antibiotics started in lines 14 through 19. Line 19 can be edited to track any antibiotic of the facility's choosing. The totals for each antibiotic used will also be added automatically.</t>
  </si>
  <si>
    <r>
      <rPr>
        <rFont val="Calibri"/>
        <color theme="1"/>
        <sz val="11.0"/>
      </rPr>
      <t>The sheet will automatically calculate the number of infections, number of antibiotic starts and number of C. difficile cases</t>
    </r>
    <r>
      <rPr>
        <rFont val="Calibri"/>
        <color rgb="FFFF0000"/>
        <sz val="11.0"/>
      </rPr>
      <t xml:space="preserve"> </t>
    </r>
    <r>
      <rPr>
        <rFont val="Calibri"/>
        <color theme="1"/>
        <sz val="11.0"/>
      </rPr>
      <t>per 1,000 resident days.</t>
    </r>
  </si>
  <si>
    <t>Instructions for Page 3:</t>
  </si>
  <si>
    <t>This page provides a place to enter the number of different antibiotics prescribed by different providers working in or with the facility. Enter the total number of antibiotic starts based on antibiotic class for each month.
The tables below will populate automatically with the number of starts per quarter for each provider, as well as the total number of starts.</t>
  </si>
  <si>
    <r>
      <rPr>
        <rFont val="Calibri"/>
        <b/>
        <color rgb="FF000000"/>
        <sz val="11.0"/>
      </rPr>
      <t xml:space="preserve">Pages 4-8 automatically populate from the data entered on Page 2, and cannot be edited. </t>
    </r>
    <r>
      <rPr>
        <rFont val="Calibri"/>
        <color rgb="FF000000"/>
        <sz val="11.0"/>
      </rPr>
      <t>Page 4 shows a collection of bar charts visiualizing the number of different antibiotic starts per quarter for different providers. Page 5 displays a pie chart of the yearly total rates of the four categories of antibiotic starts per infection (urinary, respiratory, skin, and other). Page 6 is a bar chart of the four categories of antibiotic starts compared by quarter per 1,000 residents. Page 7 shows a bar chart showing the quarterly trends in antibiotic class prescribed per 1,000 residents (Fluoroquinolones, Penicillins, Cephalosporins, Carbapenems, Vancomycin, Other), and page 8 displays a bar chart with the number of C. difficile and UTI cases per quarter per 1,000 residents</t>
    </r>
  </si>
  <si>
    <t>For this tool, an "antibiotic start" will be defined as a new antibiotic prescribed to a resident during their time in the long-term care facility. It will not include antibiotics started in a separate facility and continued when the resident moved to the current facility, or antibiotics started while the resident was hospitalized. It should include all antibiotics prescribed within the facility, regardless of the number of doses taken or whether the antibiotic prescription was finished.</t>
  </si>
  <si>
    <t>For assistance please email catherine.emanuel@state.co.us</t>
  </si>
  <si>
    <t>Antibiotic Use and Infection Tracker</t>
  </si>
  <si>
    <t>January</t>
  </si>
  <si>
    <t>February</t>
  </si>
  <si>
    <t>March</t>
  </si>
  <si>
    <t>April</t>
  </si>
  <si>
    <t>May</t>
  </si>
  <si>
    <t>June</t>
  </si>
  <si>
    <t>July</t>
  </si>
  <si>
    <t>August</t>
  </si>
  <si>
    <t>September</t>
  </si>
  <si>
    <t>October</t>
  </si>
  <si>
    <t>November</t>
  </si>
  <si>
    <t>December</t>
  </si>
  <si>
    <t>Total</t>
  </si>
  <si>
    <t>Average number of residents</t>
  </si>
  <si>
    <t>Antibiotic starts by condition</t>
  </si>
  <si>
    <t>Antibiotic starts for urinary tract infection</t>
  </si>
  <si>
    <t>Antibiotic starts for respiratory infection</t>
  </si>
  <si>
    <t>Antibiotic starts for skin infection</t>
  </si>
  <si>
    <t>Antibiotic starts for other infection</t>
  </si>
  <si>
    <t>Total antibiotic starts</t>
  </si>
  <si>
    <t>Antibiotic starts by antibiotic class</t>
  </si>
  <si>
    <t>Cephalosporins, 3rd-5th gen.</t>
  </si>
  <si>
    <t>Penicillins + Beta-lactam Inhibitors</t>
  </si>
  <si>
    <t>Vancomycin</t>
  </si>
  <si>
    <t>Other (enter class)</t>
  </si>
  <si>
    <t>Treatment of Infections</t>
  </si>
  <si>
    <t>Number of residents treated for C. difficile</t>
  </si>
  <si>
    <t>Number of residents treated for UTI</t>
  </si>
  <si>
    <t>Antibiotic Starts per 1,000 Resident-days by Condition</t>
  </si>
  <si>
    <t>All Conditions</t>
  </si>
  <si>
    <t>Urine</t>
  </si>
  <si>
    <t>Respiratory</t>
  </si>
  <si>
    <t>Skin</t>
  </si>
  <si>
    <t>January - March</t>
  </si>
  <si>
    <t>April - June</t>
  </si>
  <si>
    <t>July - September</t>
  </si>
  <si>
    <t>October - December</t>
  </si>
  <si>
    <t>Total Year</t>
  </si>
  <si>
    <t>Antibiotic Starts per 1,000 Resident-days by Antibiotic Class</t>
  </si>
  <si>
    <t>Penicillins</t>
  </si>
  <si>
    <t>Other class</t>
  </si>
  <si>
    <t>C. difficile cases per Quarter per 1,000 Resident-days</t>
  </si>
  <si>
    <t>UTI cases per Quarter per 1,000 Resident Days</t>
  </si>
  <si>
    <t>Antibiotic Use by Prescriber</t>
  </si>
  <si>
    <t>Antibiotic Starts - Provider A</t>
  </si>
  <si>
    <t>- Fluoroquinolones</t>
  </si>
  <si>
    <t>- Cephalosporins</t>
  </si>
  <si>
    <t>- Penicillins</t>
  </si>
  <si>
    <t>- Carbapenems</t>
  </si>
  <si>
    <t>- Vancomycin</t>
  </si>
  <si>
    <t>- All Other Antibiotics</t>
  </si>
  <si>
    <t>Provider A total prescriptions</t>
  </si>
  <si>
    <t>Antibiotic Starts - Provider B</t>
  </si>
  <si>
    <t>Provider B total prescriptions</t>
  </si>
  <si>
    <t>Antibiotic Starts - Provider C</t>
  </si>
  <si>
    <t>Provider C total prescriptions</t>
  </si>
  <si>
    <t>Quarter 1</t>
  </si>
  <si>
    <t>Quarter 2</t>
  </si>
  <si>
    <t>Quarter 3</t>
  </si>
  <si>
    <t>Quarter 4</t>
  </si>
  <si>
    <t>- Other</t>
  </si>
  <si>
    <t>Total Antibiotic Starts - All Providers</t>
  </si>
  <si>
    <t>Provider A</t>
  </si>
  <si>
    <t>Provider B</t>
  </si>
  <si>
    <t>Provider C</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</si>
</sst>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Calibri"/>
      <scheme val="minor"/>
    </font>
    <font>
      <sz val="11.0"/>
      <color theme="1"/>
      <name val="Calibri"/>
    </font>
    <font>
      <b/>
      <sz val="14.0"/>
      <color rgb="FF000000"/>
      <name val="Calibri"/>
    </font>
    <font/>
    <font>
      <b/>
      <sz val="14.0"/>
      <color theme="1"/>
      <name val="Calibri"/>
    </font>
    <font>
      <sz val="11.0"/>
      <color rgb="FF000000"/>
      <name val="Calibri"/>
    </font>
    <font>
      <b/>
      <sz val="11.0"/>
      <color theme="1"/>
      <name val="Calibri"/>
    </font>
    <font>
      <b/>
      <sz val="11.0"/>
      <color rgb="FF000000"/>
      <name val="Calibri"/>
    </font>
    <font>
      <sz val="11.0"/>
      <color rgb="FF222222"/>
      <name val="Calibri"/>
    </font>
    <font>
      <sz val="12.0"/>
      <color theme="1"/>
      <name val="Calibri"/>
    </font>
  </fonts>
  <fills count="8">
    <fill>
      <patternFill patternType="none"/>
    </fill>
    <fill>
      <patternFill patternType="lightGray"/>
    </fill>
    <fill>
      <patternFill patternType="solid">
        <fgColor rgb="FFFFFFFF"/>
        <bgColor rgb="FFFFFFFF"/>
      </patternFill>
    </fill>
    <fill>
      <patternFill patternType="solid">
        <fgColor rgb="FFC9DAF8"/>
        <bgColor rgb="FFC9DAF8"/>
      </patternFill>
    </fill>
    <fill>
      <patternFill patternType="solid">
        <fgColor rgb="FFD9EAD3"/>
        <bgColor rgb="FFD9EAD3"/>
      </patternFill>
    </fill>
    <fill>
      <patternFill patternType="solid">
        <fgColor rgb="FFF4CCCC"/>
        <bgColor rgb="FFF4CCCC"/>
      </patternFill>
    </fill>
    <fill>
      <patternFill patternType="solid">
        <fgColor rgb="FFD9D2E9"/>
        <bgColor rgb="FFD9D2E9"/>
      </patternFill>
    </fill>
    <fill>
      <patternFill patternType="solid">
        <fgColor rgb="FFFFF2CC"/>
        <bgColor rgb="FFFFF2CC"/>
      </patternFill>
    </fill>
  </fills>
  <borders count="42">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left/>
      <right/>
      <top/>
      <bottom/>
    </border>
    <border>
      <right style="thin">
        <color rgb="FF000000"/>
      </right>
    </border>
    <border>
      <left style="thin">
        <color rgb="FF000000"/>
      </left>
      <top/>
    </border>
    <border>
      <top/>
    </border>
    <border>
      <right style="thin">
        <color rgb="FF000000"/>
      </right>
      <top/>
    </border>
    <border>
      <left/>
      <top/>
      <bottom/>
    </border>
    <border>
      <top/>
      <bottom/>
    </border>
    <border>
      <right style="thin">
        <color rgb="FF000000"/>
      </right>
      <top/>
      <bottom/>
    </border>
    <border>
      <left style="medium">
        <color rgb="FF000000"/>
      </left>
      <top style="medium">
        <color rgb="FFCCCCCC"/>
      </top>
      <bottom style="medium">
        <color rgb="FFCCCCCC"/>
      </bottom>
    </border>
    <border>
      <top style="medium">
        <color rgb="FFCCCCCC"/>
      </top>
      <bottom style="medium">
        <color rgb="FFCCCCCC"/>
      </bottom>
    </border>
    <border>
      <right style="medium">
        <color rgb="FF000000"/>
      </right>
      <top style="medium">
        <color rgb="FFCCCCCC"/>
      </top>
      <bottom style="medium">
        <color rgb="FFCCCCCC"/>
      </bottom>
    </border>
    <border>
      <left style="medium">
        <color rgb="FF000000"/>
      </left>
      <top style="medium">
        <color rgb="FFCCCCCC"/>
      </top>
      <bottom style="medium">
        <color rgb="FF000000"/>
      </bottom>
    </border>
    <border>
      <top style="medium">
        <color rgb="FFCCCCCC"/>
      </top>
      <bottom style="medium">
        <color rgb="FF000000"/>
      </bottom>
    </border>
    <border>
      <right style="medium">
        <color rgb="FF000000"/>
      </right>
      <top style="medium">
        <color rgb="FFCCCCCC"/>
      </top>
      <bottom style="medium">
        <color rgb="FF000000"/>
      </bottom>
    </border>
    <border>
      <left style="medium">
        <color rgb="FF000000"/>
      </left>
      <top style="medium">
        <color rgb="FF000000"/>
      </top>
    </border>
    <border>
      <left/>
      <right/>
      <top style="medium">
        <color rgb="FF000000"/>
      </top>
      <bottom/>
    </border>
    <border>
      <left/>
      <right style="medium">
        <color rgb="FF000000"/>
      </right>
      <top style="medium">
        <color rgb="FF000000"/>
      </top>
      <bottom/>
    </border>
    <border>
      <left style="medium">
        <color rgb="FF000000"/>
      </left>
    </border>
    <border>
      <left/>
      <right style="medium">
        <color rgb="FF000000"/>
      </right>
      <top/>
      <bottom/>
    </border>
    <border>
      <left style="medium">
        <color rgb="FF000000"/>
      </left>
      <right/>
      <top/>
      <bottom/>
    </border>
    <border>
      <left style="medium">
        <color rgb="FF000000"/>
      </left>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4" fillId="0" fontId="4" numFmtId="0" xfId="0" applyAlignment="1" applyBorder="1" applyFont="1">
      <alignment horizontal="center"/>
    </xf>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0" fontId="3" numFmtId="0" xfId="0" applyBorder="1" applyFont="1"/>
    <xf borderId="10" fillId="0" fontId="1" numFmtId="0" xfId="0" applyBorder="1" applyFont="1"/>
    <xf borderId="11" fillId="2" fontId="5" numFmtId="0" xfId="0" applyAlignment="1" applyBorder="1" applyFont="1">
      <alignment horizontal="left"/>
    </xf>
    <xf borderId="0" fillId="0" fontId="1" numFmtId="0" xfId="0" applyAlignment="1" applyFont="1">
      <alignment horizontal="left"/>
    </xf>
    <xf borderId="12" fillId="0" fontId="1" numFmtId="0" xfId="0" applyAlignment="1" applyBorder="1" applyFont="1">
      <alignment horizontal="left"/>
    </xf>
    <xf borderId="13" fillId="2" fontId="5" numFmtId="0" xfId="0" applyAlignment="1" applyBorder="1" applyFont="1">
      <alignment horizontal="left" shrinkToFit="0" vertical="center" wrapText="1"/>
    </xf>
    <xf borderId="14" fillId="0" fontId="3" numFmtId="0" xfId="0" applyBorder="1" applyFont="1"/>
    <xf borderId="15" fillId="0" fontId="3" numFmtId="0" xfId="0" applyBorder="1" applyFont="1"/>
    <xf borderId="16" fillId="2" fontId="5" numFmtId="0" xfId="0" applyAlignment="1" applyBorder="1" applyFont="1">
      <alignment horizontal="left" shrinkToFit="0" vertical="center" wrapText="1"/>
    </xf>
    <xf borderId="17" fillId="0" fontId="3" numFmtId="0" xfId="0" applyBorder="1" applyFont="1"/>
    <xf borderId="18" fillId="0" fontId="3" numFmtId="0" xfId="0" applyBorder="1" applyFont="1"/>
    <xf borderId="16" fillId="2" fontId="5" numFmtId="0" xfId="0" applyAlignment="1" applyBorder="1" applyFont="1">
      <alignment horizontal="left" shrinkToFit="0" wrapText="1"/>
    </xf>
    <xf borderId="0" fillId="0" fontId="1" numFmtId="0" xfId="0" applyAlignment="1" applyFont="1">
      <alignment shrinkToFit="0" wrapText="1"/>
    </xf>
    <xf borderId="16" fillId="2" fontId="5" numFmtId="0" xfId="0" applyAlignment="1" applyBorder="1" applyFont="1">
      <alignment horizontal="left"/>
    </xf>
    <xf borderId="4" fillId="0" fontId="6" numFmtId="0" xfId="0" applyBorder="1" applyFont="1"/>
    <xf borderId="7" fillId="0" fontId="1" numFmtId="0" xfId="0" applyBorder="1" applyFont="1"/>
    <xf borderId="8" fillId="0" fontId="1" numFmtId="0" xfId="0" applyAlignment="1" applyBorder="1" applyFont="1">
      <alignment horizontal="left"/>
    </xf>
    <xf borderId="19" fillId="0" fontId="1" numFmtId="0" xfId="0" applyAlignment="1" applyBorder="1" applyFont="1">
      <alignment shrinkToFit="0" wrapText="1"/>
    </xf>
    <xf borderId="20" fillId="0" fontId="3" numFmtId="0" xfId="0" applyBorder="1" applyFont="1"/>
    <xf borderId="21" fillId="0" fontId="3" numFmtId="0" xfId="0" applyBorder="1" applyFont="1"/>
    <xf borderId="19" fillId="2" fontId="1" numFmtId="0" xfId="0" applyAlignment="1" applyBorder="1" applyFont="1">
      <alignment shrinkToFit="0" wrapText="1"/>
    </xf>
    <xf borderId="22" fillId="2" fontId="1" numFmtId="0" xfId="0" applyAlignment="1" applyBorder="1" applyFont="1">
      <alignment shrinkToFit="0" wrapText="1"/>
    </xf>
    <xf borderId="23" fillId="0" fontId="3" numFmtId="0" xfId="0" applyBorder="1" applyFont="1"/>
    <xf borderId="24" fillId="0" fontId="3" numFmtId="0" xfId="0" applyBorder="1" applyFont="1"/>
    <xf borderId="11" fillId="2" fontId="5" numFmtId="0" xfId="0" applyAlignment="1" applyBorder="1" applyFont="1">
      <alignment horizontal="left" shrinkToFit="0" wrapText="1"/>
    </xf>
    <xf borderId="4" fillId="2" fontId="7" numFmtId="0" xfId="0" applyAlignment="1" applyBorder="1" applyFont="1">
      <alignment horizontal="left" shrinkToFit="0" vertical="center" wrapText="1"/>
    </xf>
    <xf borderId="1" fillId="2" fontId="5" numFmtId="0" xfId="0" applyAlignment="1" applyBorder="1" applyFont="1">
      <alignment horizontal="left" shrinkToFit="0" vertical="top" wrapText="1"/>
    </xf>
    <xf borderId="1" fillId="2" fontId="5" numFmtId="0" xfId="0" applyAlignment="1" applyBorder="1" applyFont="1">
      <alignment horizontal="left" shrinkToFit="0" vertical="center" wrapText="1"/>
    </xf>
    <xf borderId="10" fillId="0" fontId="3" numFmtId="0" xfId="0" applyBorder="1" applyFont="1"/>
    <xf borderId="12" fillId="0" fontId="3" numFmtId="0" xfId="0" applyBorder="1" applyFont="1"/>
    <xf borderId="1" fillId="0" fontId="1" numFmtId="0" xfId="0" applyAlignment="1" applyBorder="1" applyFont="1">
      <alignment horizontal="left" shrinkToFit="0" wrapText="1"/>
    </xf>
    <xf borderId="4" fillId="0" fontId="1" numFmtId="0" xfId="0" applyAlignment="1" applyBorder="1" applyFont="1">
      <alignment horizontal="left"/>
    </xf>
    <xf borderId="0" fillId="0" fontId="4" numFmtId="0" xfId="0" applyAlignment="1" applyFont="1">
      <alignment horizontal="center"/>
    </xf>
    <xf borderId="25" fillId="0" fontId="6" numFmtId="0" xfId="0" applyAlignment="1" applyBorder="1" applyFont="1">
      <alignment horizontal="center"/>
    </xf>
    <xf borderId="26" fillId="3" fontId="6" numFmtId="0" xfId="0" applyAlignment="1" applyBorder="1" applyFill="1" applyFont="1">
      <alignment horizontal="center"/>
    </xf>
    <xf borderId="26" fillId="4" fontId="6" numFmtId="0" xfId="0" applyAlignment="1" applyBorder="1" applyFill="1" applyFont="1">
      <alignment horizontal="center"/>
    </xf>
    <xf borderId="26" fillId="5" fontId="6" numFmtId="0" xfId="0" applyAlignment="1" applyBorder="1" applyFill="1" applyFont="1">
      <alignment horizontal="center"/>
    </xf>
    <xf borderId="26" fillId="6" fontId="6" numFmtId="0" xfId="0" applyAlignment="1" applyBorder="1" applyFill="1" applyFont="1">
      <alignment horizontal="center"/>
    </xf>
    <xf borderId="27" fillId="7" fontId="6" numFmtId="0" xfId="0" applyAlignment="1" applyBorder="1" applyFill="1" applyFont="1">
      <alignment horizontal="center"/>
    </xf>
    <xf borderId="28" fillId="0" fontId="1" numFmtId="0" xfId="0" applyBorder="1" applyFont="1"/>
    <xf borderId="11" fillId="3" fontId="1" numFmtId="0" xfId="0" applyBorder="1" applyFont="1"/>
    <xf borderId="11" fillId="4" fontId="1" numFmtId="0" xfId="0" applyBorder="1" applyFont="1"/>
    <xf borderId="11" fillId="5" fontId="1" numFmtId="0" xfId="0" applyBorder="1" applyFont="1"/>
    <xf borderId="11" fillId="6" fontId="1" numFmtId="0" xfId="0" applyBorder="1" applyFont="1"/>
    <xf borderId="29" fillId="7" fontId="1" numFmtId="2" xfId="0" applyBorder="1" applyFont="1" applyNumberFormat="1"/>
    <xf borderId="29" fillId="7" fontId="1" numFmtId="0" xfId="0" applyBorder="1" applyFont="1"/>
    <xf borderId="28" fillId="0" fontId="6" numFmtId="0" xfId="0" applyBorder="1" applyFont="1"/>
    <xf borderId="30" fillId="2" fontId="8" numFmtId="0" xfId="0" applyBorder="1" applyFont="1"/>
    <xf borderId="31" fillId="0" fontId="1" numFmtId="0" xfId="0" applyBorder="1" applyFont="1"/>
    <xf borderId="32" fillId="3" fontId="1" numFmtId="0" xfId="0" applyBorder="1" applyFont="1"/>
    <xf borderId="32" fillId="4" fontId="1" numFmtId="0" xfId="0" applyBorder="1" applyFont="1"/>
    <xf borderId="32" fillId="5" fontId="1" numFmtId="0" xfId="0" applyBorder="1" applyFont="1"/>
    <xf borderId="32" fillId="6" fontId="1" numFmtId="0" xfId="0" applyBorder="1" applyFont="1"/>
    <xf borderId="33" fillId="7" fontId="1" numFmtId="0" xfId="0" applyBorder="1" applyFont="1"/>
    <xf borderId="4" fillId="0" fontId="1" numFmtId="0" xfId="0" applyAlignment="1" applyBorder="1" applyFont="1">
      <alignment horizontal="center"/>
    </xf>
    <xf borderId="0" fillId="0" fontId="1" numFmtId="0" xfId="0" applyAlignment="1" applyFont="1">
      <alignment horizontal="center"/>
    </xf>
    <xf borderId="12" fillId="0" fontId="1" numFmtId="0" xfId="0" applyAlignment="1" applyBorder="1" applyFont="1">
      <alignment horizontal="center"/>
    </xf>
    <xf borderId="34" fillId="3" fontId="1" numFmtId="0" xfId="0" applyBorder="1" applyFont="1"/>
    <xf borderId="11" fillId="3" fontId="1" numFmtId="2" xfId="0" applyBorder="1" applyFont="1" applyNumberFormat="1"/>
    <xf borderId="35" fillId="3" fontId="1" numFmtId="2" xfId="0" applyBorder="1" applyFont="1" applyNumberFormat="1"/>
    <xf borderId="34" fillId="4" fontId="1" numFmtId="0" xfId="0" applyBorder="1" applyFont="1"/>
    <xf borderId="11" fillId="4" fontId="1" numFmtId="2" xfId="0" applyBorder="1" applyFont="1" applyNumberFormat="1"/>
    <xf borderId="35" fillId="4" fontId="1" numFmtId="2" xfId="0" applyBorder="1" applyFont="1" applyNumberFormat="1"/>
    <xf borderId="34" fillId="5" fontId="1" numFmtId="0" xfId="0" applyBorder="1" applyFont="1"/>
    <xf borderId="11" fillId="5" fontId="1" numFmtId="2" xfId="0" applyBorder="1" applyFont="1" applyNumberFormat="1"/>
    <xf borderId="35" fillId="5" fontId="1" numFmtId="2" xfId="0" applyBorder="1" applyFont="1" applyNumberFormat="1"/>
    <xf borderId="34" fillId="6" fontId="1" numFmtId="0" xfId="0" applyBorder="1" applyFont="1"/>
    <xf borderId="11" fillId="6" fontId="1" numFmtId="2" xfId="0" applyBorder="1" applyFont="1" applyNumberFormat="1"/>
    <xf borderId="35" fillId="6" fontId="1" numFmtId="2" xfId="0" applyBorder="1" applyFont="1" applyNumberFormat="1"/>
    <xf borderId="36" fillId="7" fontId="1" numFmtId="0" xfId="0" applyBorder="1" applyFont="1"/>
    <xf borderId="37" fillId="7" fontId="1" numFmtId="2" xfId="0" applyBorder="1" applyFont="1" applyNumberFormat="1"/>
    <xf borderId="38" fillId="7" fontId="1" numFmtId="2" xfId="0" applyBorder="1" applyFont="1" applyNumberFormat="1"/>
    <xf borderId="4" fillId="0" fontId="1" numFmtId="2" xfId="0" applyAlignment="1" applyBorder="1" applyFont="1" applyNumberFormat="1">
      <alignment horizontal="center"/>
    </xf>
    <xf borderId="0" fillId="0" fontId="1" numFmtId="2" xfId="0" applyAlignment="1" applyFont="1" applyNumberFormat="1">
      <alignment horizontal="center"/>
    </xf>
    <xf borderId="0" fillId="0" fontId="1" numFmtId="2" xfId="0" applyFont="1" applyNumberFormat="1"/>
    <xf borderId="0" fillId="0" fontId="4" numFmtId="0" xfId="0" applyAlignment="1" applyFont="1">
      <alignment horizontal="center" vertical="center"/>
    </xf>
    <xf borderId="11" fillId="3" fontId="6" numFmtId="0" xfId="0" applyBorder="1" applyFont="1"/>
    <xf borderId="11" fillId="4" fontId="6" numFmtId="0" xfId="0" applyBorder="1" applyFont="1"/>
    <xf borderId="11" fillId="5" fontId="6" numFmtId="0" xfId="0" applyBorder="1" applyFont="1"/>
    <xf borderId="11" fillId="6" fontId="6" numFmtId="0" xfId="0" applyBorder="1" applyFont="1"/>
    <xf borderId="29" fillId="7" fontId="6" numFmtId="0" xfId="0" applyBorder="1" applyFont="1"/>
    <xf borderId="31" fillId="0" fontId="6" numFmtId="0" xfId="0" applyBorder="1" applyFont="1"/>
    <xf borderId="32" fillId="3" fontId="6" numFmtId="0" xfId="0" applyBorder="1" applyFont="1"/>
    <xf borderId="32" fillId="4" fontId="6" numFmtId="0" xfId="0" applyBorder="1" applyFont="1"/>
    <xf borderId="32" fillId="5" fontId="6" numFmtId="0" xfId="0" applyBorder="1" applyFont="1"/>
    <xf borderId="32" fillId="6" fontId="6" numFmtId="0" xfId="0" applyBorder="1" applyFont="1"/>
    <xf borderId="33" fillId="7" fontId="6" numFmtId="0" xfId="0" applyBorder="1" applyFont="1"/>
    <xf borderId="39" fillId="0" fontId="1" numFmtId="0" xfId="0" applyAlignment="1" applyBorder="1" applyFont="1">
      <alignment horizontal="center"/>
    </xf>
    <xf borderId="40" fillId="0" fontId="3" numFmtId="0" xfId="0" applyBorder="1" applyFont="1"/>
    <xf borderId="41" fillId="0" fontId="3" numFmtId="0" xfId="0" applyBorder="1" applyFont="1"/>
    <xf borderId="11" fillId="3" fontId="6" numFmtId="0" xfId="0" applyAlignment="1" applyBorder="1" applyFont="1">
      <alignment horizontal="center"/>
    </xf>
    <xf borderId="11" fillId="4" fontId="6" numFmtId="0" xfId="0" applyAlignment="1" applyBorder="1" applyFont="1">
      <alignment horizontal="center"/>
    </xf>
    <xf borderId="11" fillId="5" fontId="6" numFmtId="0" xfId="0" applyAlignment="1" applyBorder="1" applyFont="1">
      <alignment horizontal="center"/>
    </xf>
    <xf borderId="11" fillId="6" fontId="6" numFmtId="0" xfId="0" applyAlignment="1" applyBorder="1" applyFont="1">
      <alignment horizontal="center"/>
    </xf>
    <xf borderId="29" fillId="7" fontId="6" numFmtId="0" xfId="0" applyAlignment="1" applyBorder="1" applyFont="1">
      <alignment horizontal="center"/>
    </xf>
    <xf borderId="0" fillId="0" fontId="9" numFmtId="0" xfId="0" applyFon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rgbClr val="757575"/>
                </a:solidFill>
                <a:latin typeface="+mn-lt"/>
              </a:defRPr>
            </a:pPr>
            <a:r>
              <a:rPr b="1" i="0" sz="2400">
                <a:solidFill>
                  <a:srgbClr val="757575"/>
                </a:solidFill>
                <a:latin typeface="+mn-lt"/>
              </a:rPr>
              <a:t>Antibiotic Starts by Antibiotic Class - Provider A</a:t>
            </a:r>
          </a:p>
        </c:rich>
      </c:tx>
      <c:overlay val="0"/>
    </c:title>
    <c:plotArea>
      <c:layout/>
      <c:barChart>
        <c:barDir val="col"/>
        <c:ser>
          <c:idx val="0"/>
          <c:order val="0"/>
          <c:tx>
            <c:v>Quarter 1</c:v>
          </c:tx>
          <c:spPr>
            <a:solidFill>
              <a:srgbClr val="C9DAF8"/>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Sheet'!$C$34:$C$39</c:f>
            </c:strRef>
          </c:cat>
          <c:val>
            <c:numRef>
              <c:f>'Page 3. Prescriber Data Sheet'!$D$34:$D$39</c:f>
              <c:numCache/>
            </c:numRef>
          </c:val>
        </c:ser>
        <c:ser>
          <c:idx val="1"/>
          <c:order val="1"/>
          <c:tx>
            <c:v>Quarter 2</c:v>
          </c:tx>
          <c:spPr>
            <a:solidFill>
              <a:srgbClr val="D9EAD3"/>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Sheet'!$C$34:$C$39</c:f>
            </c:strRef>
          </c:cat>
          <c:val>
            <c:numRef>
              <c:f>'Page 3. Prescriber Data Sheet'!$E$34:$E$39</c:f>
              <c:numCache/>
            </c:numRef>
          </c:val>
        </c:ser>
        <c:ser>
          <c:idx val="2"/>
          <c:order val="2"/>
          <c:tx>
            <c:v>Quarter 3</c:v>
          </c:tx>
          <c:spPr>
            <a:solidFill>
              <a:srgbClr val="F4CC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Sheet'!$C$34:$C$39</c:f>
            </c:strRef>
          </c:cat>
          <c:val>
            <c:numRef>
              <c:f>'Page 3. Prescriber Data Sheet'!$F$34:$F$39</c:f>
              <c:numCache/>
            </c:numRef>
          </c:val>
        </c:ser>
        <c:ser>
          <c:idx val="3"/>
          <c:order val="3"/>
          <c:tx>
            <c:v>Quarter 4</c:v>
          </c:tx>
          <c:spPr>
            <a:solidFill>
              <a:srgbClr val="D9D2E9"/>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Sheet'!$C$34:$C$39</c:f>
            </c:strRef>
          </c:cat>
          <c:val>
            <c:numRef>
              <c:f>'Page 3. Prescriber Data Sheet'!$G$34:$G$39</c:f>
              <c:numCache/>
            </c:numRef>
          </c:val>
        </c:ser>
        <c:ser>
          <c:idx val="4"/>
          <c:order val="4"/>
          <c:tx>
            <c:v>Total Year</c:v>
          </c:tx>
          <c:spPr>
            <a:solidFill>
              <a:srgbClr val="FFF2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Sheet'!$C$34:$C$39</c:f>
            </c:strRef>
          </c:cat>
          <c:val>
            <c:numRef>
              <c:f>'Page 3. Prescriber Data Sheet'!$H$34:$H$39</c:f>
              <c:numCache/>
            </c:numRef>
          </c:val>
        </c:ser>
        <c:axId val="1231876657"/>
        <c:axId val="334367700"/>
      </c:barChart>
      <c:catAx>
        <c:axId val="123187665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spPr/>
        <c:txPr>
          <a:bodyPr/>
          <a:lstStyle/>
          <a:p>
            <a:pPr lvl="0">
              <a:defRPr b="0" i="0" sz="1300">
                <a:solidFill>
                  <a:srgbClr val="000000"/>
                </a:solidFill>
                <a:latin typeface="+mn-lt"/>
              </a:defRPr>
            </a:pPr>
          </a:p>
        </c:txPr>
        <c:crossAx val="334367700"/>
      </c:catAx>
      <c:valAx>
        <c:axId val="3343677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sz="2000">
                    <a:solidFill>
                      <a:srgbClr val="000000"/>
                    </a:solidFill>
                    <a:latin typeface="+mn-lt"/>
                  </a:defRPr>
                </a:pPr>
                <a:r>
                  <a:rPr b="1" i="0" sz="2000">
                    <a:solidFill>
                      <a:srgbClr val="000000"/>
                    </a:solidFill>
                    <a:latin typeface="+mn-lt"/>
                  </a:rPr>
                  <a:t>Number of Prescriptions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31876657"/>
      </c:valAx>
    </c:plotArea>
    <c:legend>
      <c:legendPos val="b"/>
      <c:overlay val="0"/>
      <c:txPr>
        <a:bodyPr/>
        <a:lstStyle/>
        <a:p>
          <a:pPr lvl="0">
            <a:defRPr b="0" i="0" sz="16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rgbClr val="757575"/>
                </a:solidFill>
                <a:latin typeface="+mn-lt"/>
              </a:defRPr>
            </a:pPr>
            <a:r>
              <a:rPr b="1" i="0" sz="2400">
                <a:solidFill>
                  <a:srgbClr val="757575"/>
                </a:solidFill>
                <a:latin typeface="+mn-lt"/>
              </a:rPr>
              <a:t>Antibiotic Starts by Antibiotic Class - Provider B</a:t>
            </a:r>
          </a:p>
        </c:rich>
      </c:tx>
      <c:overlay val="0"/>
    </c:title>
    <c:plotArea>
      <c:layout/>
      <c:barChart>
        <c:barDir val="col"/>
        <c:ser>
          <c:idx val="0"/>
          <c:order val="0"/>
          <c:tx>
            <c:v>Quarter 1</c:v>
          </c:tx>
          <c:spPr>
            <a:solidFill>
              <a:srgbClr val="C9DAF8"/>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Sheet'!$J$34:$J$39</c:f>
            </c:strRef>
          </c:cat>
          <c:val>
            <c:numRef>
              <c:f>'Page 3. Prescriber Data Sheet'!$K$34:$K$39</c:f>
              <c:numCache/>
            </c:numRef>
          </c:val>
        </c:ser>
        <c:ser>
          <c:idx val="1"/>
          <c:order val="1"/>
          <c:tx>
            <c:v>Quarter 2</c:v>
          </c:tx>
          <c:spPr>
            <a:solidFill>
              <a:srgbClr val="D9EAD3"/>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Sheet'!$J$34:$J$39</c:f>
            </c:strRef>
          </c:cat>
          <c:val>
            <c:numRef>
              <c:f>'Page 3. Prescriber Data Sheet'!$L$34:$L$39</c:f>
              <c:numCache/>
            </c:numRef>
          </c:val>
        </c:ser>
        <c:ser>
          <c:idx val="2"/>
          <c:order val="2"/>
          <c:tx>
            <c:v>Quarter 3</c:v>
          </c:tx>
          <c:spPr>
            <a:solidFill>
              <a:srgbClr val="F4CC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Sheet'!$J$34:$J$39</c:f>
            </c:strRef>
          </c:cat>
          <c:val>
            <c:numRef>
              <c:f>'Page 3. Prescriber Data Sheet'!$M$34:$M$39</c:f>
              <c:numCache/>
            </c:numRef>
          </c:val>
        </c:ser>
        <c:ser>
          <c:idx val="3"/>
          <c:order val="3"/>
          <c:tx>
            <c:v>Quarter 4</c:v>
          </c:tx>
          <c:spPr>
            <a:solidFill>
              <a:srgbClr val="D9D2E9"/>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Sheet'!$J$34:$J$39</c:f>
            </c:strRef>
          </c:cat>
          <c:val>
            <c:numRef>
              <c:f>'Page 3. Prescriber Data Sheet'!$N$34:$N$39</c:f>
              <c:numCache/>
            </c:numRef>
          </c:val>
        </c:ser>
        <c:ser>
          <c:idx val="4"/>
          <c:order val="4"/>
          <c:tx>
            <c:v>Total Year</c:v>
          </c:tx>
          <c:spPr>
            <a:solidFill>
              <a:srgbClr val="FFF2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Sheet'!$J$34:$J$39</c:f>
            </c:strRef>
          </c:cat>
          <c:val>
            <c:numRef>
              <c:f>'Page 3. Prescriber Data Sheet'!$O$34:$O$39</c:f>
              <c:numCache/>
            </c:numRef>
          </c:val>
        </c:ser>
        <c:axId val="574804969"/>
        <c:axId val="1684959230"/>
      </c:barChart>
      <c:catAx>
        <c:axId val="57480496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300">
                <a:solidFill>
                  <a:srgbClr val="000000"/>
                </a:solidFill>
                <a:latin typeface="+mn-lt"/>
              </a:defRPr>
            </a:pPr>
          </a:p>
        </c:txPr>
        <c:crossAx val="1684959230"/>
      </c:catAx>
      <c:valAx>
        <c:axId val="168495923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sz="2000">
                    <a:solidFill>
                      <a:srgbClr val="000000"/>
                    </a:solidFill>
                    <a:latin typeface="+mn-lt"/>
                  </a:defRPr>
                </a:pPr>
                <a:r>
                  <a:rPr b="1" i="0" sz="2000">
                    <a:solidFill>
                      <a:srgbClr val="000000"/>
                    </a:solidFill>
                    <a:latin typeface="+mn-lt"/>
                  </a:rPr>
                  <a:t>Number of Prescriptions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574804969"/>
      </c:valAx>
    </c:plotArea>
    <c:legend>
      <c:legendPos val="b"/>
      <c:overlay val="0"/>
      <c:txPr>
        <a:bodyPr/>
        <a:lstStyle/>
        <a:p>
          <a:pPr lvl="0">
            <a:defRPr b="0" i="0" sz="16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rgbClr val="757575"/>
                </a:solidFill>
                <a:latin typeface="+mn-lt"/>
              </a:defRPr>
            </a:pPr>
            <a:r>
              <a:rPr b="1" i="0" sz="2400">
                <a:solidFill>
                  <a:srgbClr val="757575"/>
                </a:solidFill>
                <a:latin typeface="+mn-lt"/>
              </a:rPr>
              <a:t>Antibiotic Starts by Antibiotic Class - Provider C</a:t>
            </a:r>
          </a:p>
        </c:rich>
      </c:tx>
      <c:overlay val="0"/>
    </c:title>
    <c:plotArea>
      <c:layout/>
      <c:barChart>
        <c:barDir val="col"/>
        <c:ser>
          <c:idx val="0"/>
          <c:order val="0"/>
          <c:tx>
            <c:v>Quarter 1</c:v>
          </c:tx>
          <c:spPr>
            <a:solidFill>
              <a:srgbClr val="C9DAF8"/>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Sheet'!$C$44:$C$49</c:f>
            </c:strRef>
          </c:cat>
          <c:val>
            <c:numRef>
              <c:f>'Page 3. Prescriber Data Sheet'!$D$44:$D$49</c:f>
              <c:numCache/>
            </c:numRef>
          </c:val>
        </c:ser>
        <c:ser>
          <c:idx val="1"/>
          <c:order val="1"/>
          <c:tx>
            <c:v>Quarter 2</c:v>
          </c:tx>
          <c:spPr>
            <a:solidFill>
              <a:srgbClr val="D9EAD3"/>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Sheet'!$C$44:$C$49</c:f>
            </c:strRef>
          </c:cat>
          <c:val>
            <c:numRef>
              <c:f>'Page 3. Prescriber Data Sheet'!$E$44:$E$49</c:f>
              <c:numCache/>
            </c:numRef>
          </c:val>
        </c:ser>
        <c:ser>
          <c:idx val="2"/>
          <c:order val="2"/>
          <c:tx>
            <c:v>Quarter 3</c:v>
          </c:tx>
          <c:spPr>
            <a:solidFill>
              <a:srgbClr val="F4CC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Sheet'!$C$44:$C$49</c:f>
            </c:strRef>
          </c:cat>
          <c:val>
            <c:numRef>
              <c:f>'Page 3. Prescriber Data Sheet'!$F$44:$F$49</c:f>
              <c:numCache/>
            </c:numRef>
          </c:val>
        </c:ser>
        <c:ser>
          <c:idx val="3"/>
          <c:order val="3"/>
          <c:tx>
            <c:v>Quarter 4</c:v>
          </c:tx>
          <c:spPr>
            <a:solidFill>
              <a:srgbClr val="D9D2E9"/>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Sheet'!$C$44:$C$49</c:f>
            </c:strRef>
          </c:cat>
          <c:val>
            <c:numRef>
              <c:f>'Page 3. Prescriber Data Sheet'!$G$44:$G$49</c:f>
              <c:numCache/>
            </c:numRef>
          </c:val>
        </c:ser>
        <c:ser>
          <c:idx val="4"/>
          <c:order val="4"/>
          <c:tx>
            <c:v>Total Year</c:v>
          </c:tx>
          <c:spPr>
            <a:solidFill>
              <a:srgbClr val="FFF2CC"/>
            </a:solidFill>
            <a:ln cmpd="sng">
              <a:solidFill>
                <a:srgbClr val="000000"/>
              </a:solidFill>
            </a:ln>
          </c:spPr>
          <c:dLbls>
            <c:numFmt formatCode="General" sourceLinked="1"/>
            <c:txPr>
              <a:bodyPr/>
              <a:lstStyle/>
              <a:p>
                <a:pPr lvl="0">
                  <a:defRPr b="1" i="0" sz="1100"/>
                </a:pPr>
              </a:p>
            </c:txPr>
            <c:showLegendKey val="0"/>
            <c:showVal val="1"/>
            <c:showCatName val="0"/>
            <c:showSerName val="0"/>
            <c:showPercent val="0"/>
            <c:showBubbleSize val="0"/>
          </c:dLbls>
          <c:cat>
            <c:strRef>
              <c:f>'Page 3. Prescriber Data Sheet'!$C$44:$C$49</c:f>
            </c:strRef>
          </c:cat>
          <c:val>
            <c:numRef>
              <c:f>'Page 3. Prescriber Data Sheet'!$H$44:$H$49</c:f>
              <c:numCache/>
            </c:numRef>
          </c:val>
        </c:ser>
        <c:axId val="1852812737"/>
        <c:axId val="698354200"/>
      </c:barChart>
      <c:catAx>
        <c:axId val="185281273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1300">
                <a:solidFill>
                  <a:srgbClr val="000000"/>
                </a:solidFill>
                <a:latin typeface="+mn-lt"/>
              </a:defRPr>
            </a:pPr>
          </a:p>
        </c:txPr>
        <c:crossAx val="698354200"/>
      </c:catAx>
      <c:valAx>
        <c:axId val="6983542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sz="2000">
                    <a:solidFill>
                      <a:srgbClr val="000000"/>
                    </a:solidFill>
                    <a:latin typeface="+mn-lt"/>
                  </a:defRPr>
                </a:pPr>
                <a:r>
                  <a:rPr b="1" i="0" sz="2000">
                    <a:solidFill>
                      <a:srgbClr val="000000"/>
                    </a:solidFill>
                    <a:latin typeface="+mn-lt"/>
                  </a:rPr>
                  <a:t>Number of Prescriptions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52812737"/>
      </c:valAx>
    </c:plotArea>
    <c:legend>
      <c:legendPos val="b"/>
      <c:overlay val="0"/>
      <c:txPr>
        <a:bodyPr/>
        <a:lstStyle/>
        <a:p>
          <a:pPr lvl="0">
            <a:defRPr b="0" i="0" sz="16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rgbClr val="757575"/>
                </a:solidFill>
                <a:latin typeface="+mn-lt"/>
              </a:defRPr>
            </a:pPr>
            <a:r>
              <a:rPr b="1" i="0" sz="2400">
                <a:solidFill>
                  <a:srgbClr val="757575"/>
                </a:solidFill>
                <a:latin typeface="+mn-lt"/>
              </a:rPr>
              <a:t>Total Antibiotic Starts by Provider</a:t>
            </a:r>
          </a:p>
        </c:rich>
      </c:tx>
      <c:overlay val="0"/>
    </c:title>
    <c:plotArea>
      <c:layout/>
      <c:barChart>
        <c:barDir val="col"/>
        <c:ser>
          <c:idx val="0"/>
          <c:order val="0"/>
          <c:tx>
            <c:v>Quarter 1</c:v>
          </c:tx>
          <c:spPr>
            <a:solidFill>
              <a:srgbClr val="C9DAF8"/>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Sheet'!$J$44:$J$46</c:f>
            </c:strRef>
          </c:cat>
          <c:val>
            <c:numRef>
              <c:f>'Page 3. Prescriber Data Sheet'!$K$44:$K$46</c:f>
              <c:numCache/>
            </c:numRef>
          </c:val>
        </c:ser>
        <c:ser>
          <c:idx val="1"/>
          <c:order val="1"/>
          <c:tx>
            <c:v>Quarter 2</c:v>
          </c:tx>
          <c:spPr>
            <a:solidFill>
              <a:srgbClr val="D9EAD3"/>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Sheet'!$J$44:$J$46</c:f>
            </c:strRef>
          </c:cat>
          <c:val>
            <c:numRef>
              <c:f>'Page 3. Prescriber Data Sheet'!$L$44:$L$46</c:f>
              <c:numCache/>
            </c:numRef>
          </c:val>
        </c:ser>
        <c:ser>
          <c:idx val="2"/>
          <c:order val="2"/>
          <c:tx>
            <c:v>Quarter 3</c:v>
          </c:tx>
          <c:spPr>
            <a:solidFill>
              <a:srgbClr val="F4CC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Sheet'!$J$44:$J$46</c:f>
            </c:strRef>
          </c:cat>
          <c:val>
            <c:numRef>
              <c:f>'Page 3. Prescriber Data Sheet'!$M$44:$M$46</c:f>
              <c:numCache/>
            </c:numRef>
          </c:val>
        </c:ser>
        <c:ser>
          <c:idx val="3"/>
          <c:order val="3"/>
          <c:tx>
            <c:v>Quarter 4</c:v>
          </c:tx>
          <c:spPr>
            <a:solidFill>
              <a:srgbClr val="D9D2E9"/>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Sheet'!$J$44:$J$46</c:f>
            </c:strRef>
          </c:cat>
          <c:val>
            <c:numRef>
              <c:f>'Page 3. Prescriber Data Sheet'!$N$44:$N$46</c:f>
              <c:numCache/>
            </c:numRef>
          </c:val>
        </c:ser>
        <c:ser>
          <c:idx val="4"/>
          <c:order val="4"/>
          <c:tx>
            <c:v>Total Year</c:v>
          </c:tx>
          <c:spPr>
            <a:solidFill>
              <a:srgbClr val="FFF2CC"/>
            </a:solidFill>
            <a:ln cmpd="sng">
              <a:solidFill>
                <a:srgbClr val="000000"/>
              </a:solidFill>
            </a:ln>
          </c:spPr>
          <c:dLbls>
            <c:numFmt formatCode="General" sourceLinked="1"/>
            <c:txPr>
              <a:bodyPr/>
              <a:lstStyle/>
              <a:p>
                <a:pPr lvl="0">
                  <a:defRPr b="1" i="0" sz="1200"/>
                </a:pPr>
              </a:p>
            </c:txPr>
            <c:showLegendKey val="0"/>
            <c:showVal val="1"/>
            <c:showCatName val="0"/>
            <c:showSerName val="0"/>
            <c:showPercent val="0"/>
            <c:showBubbleSize val="0"/>
          </c:dLbls>
          <c:cat>
            <c:strRef>
              <c:f>'Page 3. Prescriber Data Sheet'!$J$44:$J$46</c:f>
            </c:strRef>
          </c:cat>
          <c:val>
            <c:numRef>
              <c:f>'Page 3. Prescriber Data Sheet'!$O$44:$O$46</c:f>
              <c:numCache/>
            </c:numRef>
          </c:val>
        </c:ser>
        <c:axId val="855173011"/>
        <c:axId val="1743511359"/>
      </c:barChart>
      <c:catAx>
        <c:axId val="85517301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2000">
                <a:solidFill>
                  <a:srgbClr val="000000"/>
                </a:solidFill>
                <a:latin typeface="+mn-lt"/>
              </a:defRPr>
            </a:pPr>
          </a:p>
        </c:txPr>
        <c:crossAx val="1743511359"/>
      </c:catAx>
      <c:valAx>
        <c:axId val="174351135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i="0" sz="2000">
                    <a:solidFill>
                      <a:srgbClr val="000000"/>
                    </a:solidFill>
                    <a:latin typeface="+mn-lt"/>
                  </a:defRPr>
                </a:pPr>
                <a:r>
                  <a:rPr b="1" i="0" sz="2000">
                    <a:solidFill>
                      <a:srgbClr val="000000"/>
                    </a:solidFill>
                    <a:latin typeface="+mn-lt"/>
                  </a:rPr>
                  <a:t>Number of Prescriptions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55173011"/>
      </c:valAx>
    </c:plotArea>
    <c:legend>
      <c:legendPos val="b"/>
      <c:overlay val="0"/>
      <c:txPr>
        <a:bodyPr/>
        <a:lstStyle/>
        <a:p>
          <a:pPr lvl="0">
            <a:defRPr b="0" i="0" sz="140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chemeClr val="dk1"/>
                </a:solidFill>
                <a:latin typeface="+mn-lt"/>
              </a:defRPr>
            </a:pPr>
            <a:r>
              <a:rPr b="1" i="0" sz="2400">
                <a:solidFill>
                  <a:schemeClr val="dk1"/>
                </a:solidFill>
                <a:latin typeface="+mn-lt"/>
              </a:rPr>
              <a:t>Antibiotic Starts by Condition</a:t>
            </a:r>
          </a:p>
        </c:rich>
      </c:tx>
      <c:overlay val="0"/>
    </c:title>
    <c:plotArea>
      <c:layout/>
      <c:pieChart>
        <c:varyColors val="1"/>
        <c:ser>
          <c:idx val="0"/>
          <c:order val="0"/>
          <c:dPt>
            <c:idx val="0"/>
            <c:spPr>
              <a:solidFill>
                <a:srgbClr val="C9DAF8"/>
              </a:solidFill>
            </c:spPr>
          </c:dPt>
          <c:dLbls>
            <c:dLbl>
              <c:idx val="0"/>
              <c:txPr>
                <a:bodyPr/>
                <a:lstStyle/>
                <a:p>
                  <a:pPr lvl="0">
                    <a:defRPr b="1" i="0" sz="2800"/>
                  </a:pPr>
                </a:p>
              </c:txPr>
              <c:showLegendKey val="0"/>
              <c:showVal val="0"/>
              <c:showCatName val="0"/>
              <c:showSerName val="0"/>
              <c:showPercent val="1"/>
              <c:showBubbleSize val="0"/>
            </c:dLbl>
            <c:dLbl>
              <c:idx val="1"/>
              <c:txPr>
                <a:bodyPr/>
                <a:lstStyle/>
                <a:p>
                  <a:pPr lvl="0">
                    <a:defRPr b="1" i="0" sz="2800"/>
                  </a:pPr>
                </a:p>
              </c:txPr>
              <c:showLegendKey val="0"/>
              <c:showVal val="0"/>
              <c:showCatName val="0"/>
              <c:showSerName val="0"/>
              <c:showPercent val="1"/>
              <c:showBubbleSize val="0"/>
            </c:dLbl>
            <c:dLbl>
              <c:idx val="2"/>
              <c:txPr>
                <a:bodyPr/>
                <a:lstStyle/>
                <a:p>
                  <a:pPr lvl="0">
                    <a:defRPr b="1" i="0" sz="2800"/>
                  </a:pPr>
                </a:p>
              </c:txPr>
              <c:showLegendKey val="0"/>
              <c:showVal val="0"/>
              <c:showCatName val="0"/>
              <c:showSerName val="0"/>
              <c:showPercent val="1"/>
              <c:showBubbleSize val="0"/>
            </c:dLbl>
            <c:dLbl>
              <c:idx val="3"/>
              <c:txPr>
                <a:bodyPr/>
                <a:lstStyle/>
                <a:p>
                  <a:pPr lvl="0">
                    <a:defRPr b="1" i="0" sz="2800"/>
                  </a:pPr>
                </a:p>
              </c:txPr>
              <c:showLegendKey val="0"/>
              <c:showVal val="0"/>
              <c:showCatName val="0"/>
              <c:showSerName val="0"/>
              <c:showPercent val="1"/>
              <c:showBubbleSize val="0"/>
            </c:dLbl>
            <c:showLegendKey val="0"/>
            <c:showVal val="0"/>
            <c:showCatName val="0"/>
            <c:showSerName val="0"/>
            <c:showPercent val="1"/>
            <c:showBubbleSize val="0"/>
            <c:showLeaderLines val="1"/>
          </c:dLbls>
          <c:cat>
            <c:strRef>
              <c:f>'Page 2. Antibiotics and Infecti'!$F$26:$I$26</c:f>
            </c:strRef>
          </c:cat>
          <c:val>
            <c:numRef>
              <c:f>'Page 2. Antibiotics and Infecti'!$F$31:$I$31</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i="0" sz="2400">
              <a:solidFill>
                <a:schemeClr val="dk1"/>
              </a:solidFill>
              <a:latin typeface="+mn-lt"/>
            </a:defRPr>
          </a:pPr>
        </a:p>
      </c:txPr>
    </c:legend>
    <c:plotVisOnly val="1"/>
  </c:chart>
  <c:spPr>
    <a:solidFill>
      <a:schemeClr val="lt1"/>
    </a:solidFill>
  </c:spPr>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rgbClr val="757575"/>
                </a:solidFill>
                <a:latin typeface="+mn-lt"/>
              </a:defRPr>
            </a:pPr>
            <a:r>
              <a:rPr b="1" i="0" sz="2400">
                <a:solidFill>
                  <a:srgbClr val="757575"/>
                </a:solidFill>
                <a:latin typeface="+mn-lt"/>
              </a:rPr>
              <a:t>Antibiotic Starts per 1,000 Resident-days by Condition</a:t>
            </a:r>
          </a:p>
        </c:rich>
      </c:tx>
      <c:overlay val="0"/>
    </c:title>
    <c:plotArea>
      <c:layout/>
      <c:barChart>
        <c:barDir val="col"/>
        <c:ser>
          <c:idx val="0"/>
          <c:order val="0"/>
          <c:tx>
            <c:v>January - March</c:v>
          </c:tx>
          <c:spPr>
            <a:solidFill>
              <a:srgbClr val="C9DAF8"/>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Infecti'!$E$25:$I$25</c:f>
            </c:strRef>
          </c:cat>
          <c:val>
            <c:numRef>
              <c:f>'Page 2. Antibiotics and Infecti'!$E$26:$I$26</c:f>
              <c:numCache/>
            </c:numRef>
          </c:val>
        </c:ser>
        <c:ser>
          <c:idx val="1"/>
          <c:order val="1"/>
          <c:tx>
            <c:v>April - June</c:v>
          </c:tx>
          <c:spPr>
            <a:solidFill>
              <a:srgbClr val="D9EAD3"/>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Infecti'!$E$25:$I$25</c:f>
            </c:strRef>
          </c:cat>
          <c:val>
            <c:numRef>
              <c:f>'Page 2. Antibiotics and Infecti'!$E$27:$I$27</c:f>
              <c:numCache/>
            </c:numRef>
          </c:val>
        </c:ser>
        <c:ser>
          <c:idx val="2"/>
          <c:order val="2"/>
          <c:tx>
            <c:v>July - September</c:v>
          </c:tx>
          <c:spPr>
            <a:solidFill>
              <a:srgbClr val="F4CCCC"/>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Infecti'!$E$25:$I$25</c:f>
            </c:strRef>
          </c:cat>
          <c:val>
            <c:numRef>
              <c:f>'Page 2. Antibiotics and Infecti'!$E$28:$I$28</c:f>
              <c:numCache/>
            </c:numRef>
          </c:val>
        </c:ser>
        <c:ser>
          <c:idx val="3"/>
          <c:order val="3"/>
          <c:tx>
            <c:v>October - December</c:v>
          </c:tx>
          <c:spPr>
            <a:solidFill>
              <a:srgbClr val="D9D2E9"/>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Infecti'!$E$25:$I$25</c:f>
            </c:strRef>
          </c:cat>
          <c:val>
            <c:numRef>
              <c:f>'Page 2. Antibiotics and Infecti'!$E$29:$I$29</c:f>
              <c:numCache/>
            </c:numRef>
          </c:val>
        </c:ser>
        <c:ser>
          <c:idx val="4"/>
          <c:order val="4"/>
          <c:tx>
            <c:v>Total Year</c:v>
          </c:tx>
          <c:spPr>
            <a:solidFill>
              <a:srgbClr val="FFF2CC"/>
            </a:solidFill>
            <a:ln cmpd="sng">
              <a:solidFill>
                <a:srgbClr val="000000"/>
              </a:solidFill>
            </a:ln>
          </c:spPr>
          <c:dLbls>
            <c:numFmt formatCode="General" sourceLinked="1"/>
            <c:txPr>
              <a:bodyPr/>
              <a:lstStyle/>
              <a:p>
                <a:pPr lvl="0">
                  <a:defRPr b="1" i="0" sz="1200">
                    <a:latin typeface="Roboto"/>
                  </a:defRPr>
                </a:pPr>
              </a:p>
            </c:txPr>
            <c:showLegendKey val="0"/>
            <c:showVal val="1"/>
            <c:showCatName val="0"/>
            <c:showSerName val="0"/>
            <c:showPercent val="0"/>
            <c:showBubbleSize val="0"/>
          </c:dLbls>
          <c:cat>
            <c:strRef>
              <c:f>'Page 2. Antibiotics and Infecti'!$E$25:$I$25</c:f>
            </c:strRef>
          </c:cat>
          <c:val>
            <c:numRef>
              <c:f>'Page 2. Antibiotics and Infecti'!$E$30:$I$30</c:f>
              <c:numCache/>
            </c:numRef>
          </c:val>
        </c:ser>
        <c:ser>
          <c:idx val="5"/>
          <c:order val="5"/>
          <c:tx>
            <c:strRef>
              <c:f>'Page 2. Antibiotics and Infecti'!$D$31</c:f>
            </c:strRef>
          </c:tx>
          <c:cat>
            <c:strRef>
              <c:f>'Page 2. Antibiotics and Infecti'!$E$25:$I$25</c:f>
            </c:strRef>
          </c:cat>
          <c:val>
            <c:numRef>
              <c:f>'Page 2. Antibiotics and Infecti'!$E$31:$I$31</c:f>
              <c:numCache/>
            </c:numRef>
          </c:val>
        </c:ser>
        <c:axId val="1321481758"/>
        <c:axId val="549958785"/>
      </c:barChart>
      <c:catAx>
        <c:axId val="1321481758"/>
        <c:scaling>
          <c:orientation val="minMax"/>
        </c:scaling>
        <c:delete val="0"/>
        <c:axPos val="b"/>
        <c:title>
          <c:tx>
            <c:rich>
              <a:bodyPr/>
              <a:lstStyle/>
              <a:p>
                <a:pPr lvl="0">
                  <a:defRPr b="0" i="0" sz="1600">
                    <a:solidFill>
                      <a:srgbClr val="000000"/>
                    </a:solidFill>
                    <a:latin typeface="+mn-lt"/>
                  </a:defRPr>
                </a:pPr>
                <a:r>
                  <a:rPr b="0" i="0" sz="1600">
                    <a:solidFill>
                      <a:srgbClr val="000000"/>
                    </a:solidFill>
                    <a:latin typeface="+mn-lt"/>
                  </a:rPr>
                  <a:t>Infection Type</a:t>
                </a:r>
              </a:p>
            </c:rich>
          </c:tx>
          <c:overlay val="0"/>
        </c:title>
        <c:numFmt formatCode="General" sourceLinked="1"/>
        <c:majorTickMark val="none"/>
        <c:minorTickMark val="none"/>
        <c:spPr/>
        <c:txPr>
          <a:bodyPr/>
          <a:lstStyle/>
          <a:p>
            <a:pPr lvl="0">
              <a:defRPr b="0" i="0" sz="2000">
                <a:solidFill>
                  <a:srgbClr val="000000"/>
                </a:solidFill>
                <a:latin typeface="Arial"/>
              </a:defRPr>
            </a:pPr>
          </a:p>
        </c:txPr>
        <c:crossAx val="549958785"/>
      </c:catAx>
      <c:valAx>
        <c:axId val="5499587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sz="2000">
                    <a:solidFill>
                      <a:srgbClr val="000000"/>
                    </a:solidFill>
                    <a:latin typeface="+mn-lt"/>
                  </a:defRPr>
                </a:pPr>
                <a:r>
                  <a:rPr b="0" i="0" sz="2000">
                    <a:solidFill>
                      <a:srgbClr val="000000"/>
                    </a:solidFill>
                    <a:latin typeface="+mn-lt"/>
                  </a:rPr>
                  <a:t>Antibiotic Starts per 1,000 Resident Days</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321481758"/>
      </c:valAx>
    </c:plotArea>
    <c:legend>
      <c:legendPos val="b"/>
      <c:overlay val="0"/>
      <c:txPr>
        <a:bodyPr/>
        <a:lstStyle/>
        <a:p>
          <a:pPr lvl="0">
            <a:defRPr b="0" i="0" sz="180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400">
                <a:solidFill>
                  <a:srgbClr val="757575"/>
                </a:solidFill>
                <a:latin typeface="+mn-lt"/>
              </a:defRPr>
            </a:pPr>
            <a:r>
              <a:rPr b="1" i="0" sz="2400">
                <a:solidFill>
                  <a:srgbClr val="757575"/>
                </a:solidFill>
                <a:latin typeface="+mn-lt"/>
              </a:rPr>
              <a:t>Antibiotic Starts per 1,000 Resident-days by Antibiotic Class</a:t>
            </a:r>
          </a:p>
        </c:rich>
      </c:tx>
      <c:overlay val="0"/>
    </c:title>
    <c:plotArea>
      <c:layout/>
      <c:barChart>
        <c:barDir val="col"/>
        <c:ser>
          <c:idx val="0"/>
          <c:order val="0"/>
          <c:tx>
            <c:v>January - March</c:v>
          </c:tx>
          <c:spPr>
            <a:solidFill>
              <a:srgbClr val="C9DAF8"/>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Infecti'!$E$34:$J$34</c:f>
            </c:strRef>
          </c:cat>
          <c:val>
            <c:numRef>
              <c:f>'Page 2. Antibiotics and Infecti'!$E$35:$J$35</c:f>
              <c:numCache/>
            </c:numRef>
          </c:val>
        </c:ser>
        <c:ser>
          <c:idx val="1"/>
          <c:order val="1"/>
          <c:tx>
            <c:v>April - June</c:v>
          </c:tx>
          <c:spPr>
            <a:solidFill>
              <a:srgbClr val="D9EAD3"/>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Infecti'!$E$34:$J$34</c:f>
            </c:strRef>
          </c:cat>
          <c:val>
            <c:numRef>
              <c:f>'Page 2. Antibiotics and Infecti'!$E$36:$J$36</c:f>
              <c:numCache/>
            </c:numRef>
          </c:val>
        </c:ser>
        <c:ser>
          <c:idx val="2"/>
          <c:order val="2"/>
          <c:tx>
            <c:v>July - September</c:v>
          </c:tx>
          <c:spPr>
            <a:solidFill>
              <a:srgbClr val="F4CCCC"/>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Infecti'!$E$34:$J$34</c:f>
            </c:strRef>
          </c:cat>
          <c:val>
            <c:numRef>
              <c:f>'Page 2. Antibiotics and Infecti'!$E$37:$J$37</c:f>
              <c:numCache/>
            </c:numRef>
          </c:val>
        </c:ser>
        <c:ser>
          <c:idx val="3"/>
          <c:order val="3"/>
          <c:tx>
            <c:v>October - December</c:v>
          </c:tx>
          <c:spPr>
            <a:solidFill>
              <a:srgbClr val="D9D2E9"/>
            </a:solidFill>
            <a:ln cmpd="sng">
              <a:solidFill>
                <a:srgbClr val="000000"/>
              </a:solidFill>
            </a:ln>
          </c:spPr>
          <c:dLbls>
            <c:numFmt formatCode="General" sourceLinked="1"/>
            <c:txPr>
              <a:bodyPr/>
              <a:lstStyle/>
              <a:p>
                <a:pPr lvl="0">
                  <a:defRPr b="0" i="0" sz="1200">
                    <a:latin typeface="+mn-lt"/>
                  </a:defRPr>
                </a:pPr>
              </a:p>
            </c:txPr>
            <c:showLegendKey val="0"/>
            <c:showVal val="1"/>
            <c:showCatName val="0"/>
            <c:showSerName val="0"/>
            <c:showPercent val="0"/>
            <c:showBubbleSize val="0"/>
          </c:dLbls>
          <c:cat>
            <c:strRef>
              <c:f>'Page 2. Antibiotics and Infecti'!$E$34:$J$34</c:f>
            </c:strRef>
          </c:cat>
          <c:val>
            <c:numRef>
              <c:f>'Page 2. Antibiotics and Infecti'!$E$38:$J$38</c:f>
              <c:numCache/>
            </c:numRef>
          </c:val>
        </c:ser>
        <c:ser>
          <c:idx val="4"/>
          <c:order val="4"/>
          <c:tx>
            <c:v>Total Year</c:v>
          </c:tx>
          <c:spPr>
            <a:solidFill>
              <a:srgbClr val="FFF2CC"/>
            </a:solidFill>
            <a:ln cmpd="sng">
              <a:solidFill>
                <a:srgbClr val="000000"/>
              </a:solidFill>
            </a:ln>
          </c:spPr>
          <c:dLbls>
            <c:numFmt formatCode="General" sourceLinked="1"/>
            <c:txPr>
              <a:bodyPr/>
              <a:lstStyle/>
              <a:p>
                <a:pPr lvl="0">
                  <a:defRPr b="1" i="0" sz="1200">
                    <a:solidFill>
                      <a:srgbClr val="222222"/>
                    </a:solidFill>
                  </a:defRPr>
                </a:pPr>
              </a:p>
            </c:txPr>
            <c:showLegendKey val="0"/>
            <c:showVal val="1"/>
            <c:showCatName val="0"/>
            <c:showSerName val="0"/>
            <c:showPercent val="0"/>
            <c:showBubbleSize val="0"/>
          </c:dLbls>
          <c:cat>
            <c:strRef>
              <c:f>'Page 2. Antibiotics and Infecti'!$E$34:$J$34</c:f>
            </c:strRef>
          </c:cat>
          <c:val>
            <c:numRef>
              <c:f>'Page 2. Antibiotics and Infecti'!$D$39:$J$39</c:f>
              <c:numCache/>
            </c:numRef>
          </c:val>
        </c:ser>
        <c:axId val="117945496"/>
        <c:axId val="356107389"/>
      </c:barChart>
      <c:catAx>
        <c:axId val="117945496"/>
        <c:scaling>
          <c:orientation val="minMax"/>
        </c:scaling>
        <c:delete val="0"/>
        <c:axPos val="b"/>
        <c:title>
          <c:tx>
            <c:rich>
              <a:bodyPr/>
              <a:lstStyle/>
              <a:p>
                <a:pPr lvl="0">
                  <a:defRPr b="0" i="0" sz="2000">
                    <a:solidFill>
                      <a:srgbClr val="000000"/>
                    </a:solidFill>
                    <a:latin typeface="+mn-lt"/>
                  </a:defRPr>
                </a:pPr>
                <a:r>
                  <a:rPr b="0" i="0" sz="2000">
                    <a:solidFill>
                      <a:srgbClr val="000000"/>
                    </a:solidFill>
                    <a:latin typeface="+mn-lt"/>
                  </a:rPr>
                  <a:t>Antibiotic Class</a:t>
                </a:r>
              </a:p>
            </c:rich>
          </c:tx>
          <c:overlay val="0"/>
        </c:title>
        <c:numFmt formatCode="General" sourceLinked="1"/>
        <c:majorTickMark val="none"/>
        <c:minorTickMark val="none"/>
        <c:spPr/>
        <c:txPr>
          <a:bodyPr/>
          <a:lstStyle/>
          <a:p>
            <a:pPr lvl="0">
              <a:defRPr b="0" i="0" sz="1600">
                <a:solidFill>
                  <a:srgbClr val="000000"/>
                </a:solidFill>
                <a:latin typeface="+mn-lt"/>
              </a:defRPr>
            </a:pPr>
          </a:p>
        </c:txPr>
        <c:crossAx val="356107389"/>
      </c:catAx>
      <c:valAx>
        <c:axId val="356107389"/>
        <c:scaling>
          <c:orientation val="minMax"/>
        </c:scaling>
        <c:delete val="0"/>
        <c:axPos val="l"/>
        <c:majorGridlines>
          <c:spPr>
            <a:ln>
              <a:solidFill>
                <a:srgbClr val="B7B7B7"/>
              </a:solidFill>
            </a:ln>
          </c:spPr>
        </c:majorGridlines>
        <c:title>
          <c:tx>
            <c:rich>
              <a:bodyPr/>
              <a:lstStyle/>
              <a:p>
                <a:pPr lvl="0">
                  <a:defRPr b="0" i="0" sz="2000">
                    <a:solidFill>
                      <a:srgbClr val="000000"/>
                    </a:solidFill>
                    <a:latin typeface="+mn-lt"/>
                  </a:defRPr>
                </a:pPr>
                <a:r>
                  <a:rPr b="0" i="0" sz="2000">
                    <a:solidFill>
                      <a:srgbClr val="000000"/>
                    </a:solidFill>
                    <a:latin typeface="+mn-lt"/>
                  </a:rPr>
                  <a:t>Antibiotic Starts per 1,000 Resident Days</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17945496"/>
      </c:valAx>
    </c:plotArea>
    <c:legend>
      <c:legendPos val="b"/>
      <c:overlay val="0"/>
      <c:txPr>
        <a:bodyPr/>
        <a:lstStyle/>
        <a:p>
          <a:pPr lvl="0">
            <a:defRPr b="0" i="0" sz="160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2400">
                <a:solidFill>
                  <a:srgbClr val="757575"/>
                </a:solidFill>
                <a:latin typeface="+mn-lt"/>
              </a:defRPr>
            </a:pPr>
            <a:r>
              <a:rPr b="0" i="0" sz="2400">
                <a:solidFill>
                  <a:srgbClr val="757575"/>
                </a:solidFill>
                <a:latin typeface="+mn-lt"/>
              </a:rPr>
              <a:t>Number of Residents with C. difficile Infection</a:t>
            </a:r>
          </a:p>
        </c:rich>
      </c:tx>
      <c:overlay val="0"/>
    </c:title>
    <c:plotArea>
      <c:layout/>
      <c:barChart>
        <c:barDir val="col"/>
        <c:ser>
          <c:idx val="0"/>
          <c:order val="0"/>
          <c:tx>
            <c:strRef>
              <c:f>'Page 2. Antibiotics and Infecti'!$E$41</c:f>
            </c:strRef>
          </c:tx>
          <c:spPr>
            <a:solidFill>
              <a:srgbClr val="5B9BD5"/>
            </a:solidFill>
            <a:ln cmpd="sng">
              <a:solidFill>
                <a:srgbClr val="000000"/>
              </a:solidFill>
            </a:ln>
          </c:spPr>
          <c:dPt>
            <c:idx val="0"/>
            <c:spPr>
              <a:solidFill>
                <a:srgbClr val="C9DAF8"/>
              </a:solidFill>
              <a:ln cmpd="sng">
                <a:solidFill>
                  <a:srgbClr val="000000"/>
                </a:solidFill>
              </a:ln>
            </c:spPr>
          </c:dPt>
          <c:dPt>
            <c:idx val="1"/>
            <c:spPr>
              <a:solidFill>
                <a:srgbClr val="D9EAD3"/>
              </a:solidFill>
              <a:ln cmpd="sng">
                <a:solidFill>
                  <a:srgbClr val="000000"/>
                </a:solidFill>
              </a:ln>
            </c:spPr>
          </c:dPt>
          <c:dPt>
            <c:idx val="2"/>
            <c:spPr>
              <a:solidFill>
                <a:srgbClr val="F4CCCC"/>
              </a:solidFill>
              <a:ln cmpd="sng">
                <a:solidFill>
                  <a:srgbClr val="000000"/>
                </a:solidFill>
              </a:ln>
            </c:spPr>
          </c:dPt>
          <c:dPt>
            <c:idx val="3"/>
            <c:spPr>
              <a:solidFill>
                <a:srgbClr val="D9D2E9"/>
              </a:solidFill>
              <a:ln cmpd="sng">
                <a:solidFill>
                  <a:srgbClr val="000000"/>
                </a:solidFill>
              </a:ln>
            </c:spPr>
          </c:dPt>
          <c:dPt>
            <c:idx val="4"/>
            <c:spPr>
              <a:solidFill>
                <a:srgbClr val="FFF2CC"/>
              </a:solidFill>
              <a:ln cmpd="sng">
                <a:solidFill>
                  <a:srgbClr val="000000"/>
                </a:solidFill>
              </a:ln>
            </c:spPr>
          </c:dPt>
          <c:dLbls>
            <c:numFmt formatCode="General" sourceLinked="1"/>
            <c:txPr>
              <a:bodyPr/>
              <a:lstStyle/>
              <a:p>
                <a:pPr lvl="0">
                  <a:defRPr b="1" i="0" sz="1200"/>
                </a:pPr>
              </a:p>
            </c:txPr>
            <c:showLegendKey val="0"/>
            <c:showVal val="1"/>
            <c:showCatName val="0"/>
            <c:showSerName val="0"/>
            <c:showPercent val="0"/>
            <c:showBubbleSize val="0"/>
          </c:dLbls>
          <c:cat>
            <c:strRef>
              <c:f>'Page 2. Antibiotics and Infecti'!$D$42:$D$46</c:f>
            </c:strRef>
          </c:cat>
          <c:val>
            <c:numRef>
              <c:f>'Page 2. Antibiotics and Infecti'!$E$42:$E$46</c:f>
              <c:numCache/>
            </c:numRef>
          </c:val>
        </c:ser>
        <c:ser>
          <c:idx val="1"/>
          <c:order val="1"/>
          <c:tx>
            <c:strRef>
              <c:f>'Page 2. Antibiotics and Infecti'!$F$41</c:f>
            </c:strRef>
          </c:tx>
          <c:cat>
            <c:strRef>
              <c:f>'Page 2. Antibiotics and Infecti'!$D$42:$D$46</c:f>
            </c:strRef>
          </c:cat>
          <c:val>
            <c:numRef>
              <c:f>'Page 2. Antibiotics and Infecti'!$F$42:$F$46</c:f>
              <c:numCache/>
            </c:numRef>
          </c:val>
        </c:ser>
        <c:ser>
          <c:idx val="2"/>
          <c:order val="2"/>
          <c:tx>
            <c:strRef>
              <c:f>'Page 2. Antibiotics and Infecti'!$G$41</c:f>
            </c:strRef>
          </c:tx>
          <c:cat>
            <c:strRef>
              <c:f>'Page 2. Antibiotics and Infecti'!$D$42:$D$46</c:f>
            </c:strRef>
          </c:cat>
          <c:val>
            <c:numRef>
              <c:f>'Page 2. Antibiotics and Infecti'!$G$42:$G$46</c:f>
              <c:numCache/>
            </c:numRef>
          </c:val>
        </c:ser>
        <c:axId val="442048556"/>
        <c:axId val="175841374"/>
      </c:barChart>
      <c:catAx>
        <c:axId val="442048556"/>
        <c:scaling>
          <c:orientation val="minMax"/>
        </c:scaling>
        <c:delete val="0"/>
        <c:axPos val="b"/>
        <c:title>
          <c:tx>
            <c:rich>
              <a:bodyPr/>
              <a:lstStyle/>
              <a:p>
                <a:pPr lvl="0">
                  <a:defRPr b="0" i="0" sz="2000">
                    <a:solidFill>
                      <a:srgbClr val="000000"/>
                    </a:solidFill>
                    <a:latin typeface="+mn-lt"/>
                  </a:defRPr>
                </a:pPr>
                <a:r>
                  <a:rPr b="0" i="0" sz="2000">
                    <a:solidFill>
                      <a:srgbClr val="000000"/>
                    </a:solidFill>
                    <a:latin typeface="+mn-lt"/>
                  </a:rPr>
                  <a:t>Quarter</a:t>
                </a:r>
              </a:p>
            </c:rich>
          </c:tx>
          <c:overlay val="0"/>
        </c:title>
        <c:numFmt formatCode="General" sourceLinked="1"/>
        <c:majorTickMark val="none"/>
        <c:minorTickMark val="none"/>
        <c:spPr/>
        <c:txPr>
          <a:bodyPr/>
          <a:lstStyle/>
          <a:p>
            <a:pPr lvl="0">
              <a:defRPr b="0" i="0" sz="1400">
                <a:solidFill>
                  <a:srgbClr val="000000"/>
                </a:solidFill>
                <a:latin typeface="+mn-lt"/>
              </a:defRPr>
            </a:pPr>
          </a:p>
        </c:txPr>
        <c:crossAx val="175841374"/>
      </c:catAx>
      <c:valAx>
        <c:axId val="17584137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sz="2000">
                    <a:solidFill>
                      <a:srgbClr val="000000"/>
                    </a:solidFill>
                    <a:latin typeface="+mn-lt"/>
                  </a:defRPr>
                </a:pPr>
                <a:r>
                  <a:rPr b="0" i="0" sz="2000">
                    <a:solidFill>
                      <a:srgbClr val="000000"/>
                    </a:solidFill>
                    <a:latin typeface="+mn-lt"/>
                  </a:rPr>
                  <a:t>Rate per 1,000 Resident-days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42048556"/>
      </c:valAx>
    </c:plotArea>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2400">
                <a:solidFill>
                  <a:srgbClr val="757575"/>
                </a:solidFill>
                <a:latin typeface="+mn-lt"/>
              </a:defRPr>
            </a:pPr>
            <a:r>
              <a:rPr b="0" i="0" sz="2400">
                <a:solidFill>
                  <a:srgbClr val="757575"/>
                </a:solidFill>
                <a:latin typeface="+mn-lt"/>
              </a:rPr>
              <a:t>Number of Residents with Urinary Tract Infection</a:t>
            </a:r>
          </a:p>
        </c:rich>
      </c:tx>
      <c:layout>
        <c:manualLayout>
          <c:xMode val="edge"/>
          <c:yMode val="edge"/>
          <c:x val="0.17587064676616915"/>
          <c:y val="0.01609657947686117"/>
        </c:manualLayout>
      </c:layout>
      <c:overlay val="0"/>
    </c:title>
    <c:plotArea>
      <c:layout/>
      <c:barChart>
        <c:barDir val="col"/>
        <c:ser>
          <c:idx val="0"/>
          <c:order val="0"/>
          <c:tx>
            <c:strRef>
              <c:f>'Page 2. Antibiotics and Infecti'!$E$48</c:f>
            </c:strRef>
          </c:tx>
          <c:spPr>
            <a:solidFill>
              <a:srgbClr val="C9DAF8"/>
            </a:solidFill>
            <a:ln cmpd="sng">
              <a:solidFill>
                <a:srgbClr val="000000"/>
              </a:solidFill>
            </a:ln>
          </c:spPr>
          <c:dPt>
            <c:idx val="1"/>
            <c:spPr>
              <a:solidFill>
                <a:srgbClr val="D9EAD3"/>
              </a:solidFill>
              <a:ln cmpd="sng">
                <a:solidFill>
                  <a:srgbClr val="000000"/>
                </a:solidFill>
              </a:ln>
            </c:spPr>
          </c:dPt>
          <c:dPt>
            <c:idx val="2"/>
            <c:spPr>
              <a:solidFill>
                <a:srgbClr val="F4CCCC"/>
              </a:solidFill>
              <a:ln cmpd="sng">
                <a:solidFill>
                  <a:srgbClr val="000000"/>
                </a:solidFill>
              </a:ln>
            </c:spPr>
          </c:dPt>
          <c:dPt>
            <c:idx val="3"/>
            <c:spPr>
              <a:solidFill>
                <a:srgbClr val="D9D2E9"/>
              </a:solidFill>
              <a:ln cmpd="sng">
                <a:solidFill>
                  <a:srgbClr val="000000"/>
                </a:solidFill>
              </a:ln>
            </c:spPr>
          </c:dPt>
          <c:dPt>
            <c:idx val="4"/>
            <c:spPr>
              <a:solidFill>
                <a:srgbClr val="FFF2CC"/>
              </a:solidFill>
              <a:ln cmpd="sng">
                <a:solidFill>
                  <a:srgbClr val="000000"/>
                </a:solidFill>
              </a:ln>
            </c:spPr>
          </c:dPt>
          <c:dLbls>
            <c:numFmt formatCode="General" sourceLinked="1"/>
            <c:txPr>
              <a:bodyPr/>
              <a:lstStyle/>
              <a:p>
                <a:pPr lvl="0">
                  <a:defRPr b="1" i="0" sz="1200"/>
                </a:pPr>
              </a:p>
            </c:txPr>
            <c:showLegendKey val="0"/>
            <c:showVal val="1"/>
            <c:showCatName val="0"/>
            <c:showSerName val="0"/>
            <c:showPercent val="0"/>
            <c:showBubbleSize val="0"/>
          </c:dLbls>
          <c:cat>
            <c:strRef>
              <c:f>'Page 2. Antibiotics and Infecti'!$D$49:$D$53</c:f>
            </c:strRef>
          </c:cat>
          <c:val>
            <c:numRef>
              <c:f>'Page 2. Antibiotics and Infecti'!$E$49:$E$53</c:f>
              <c:numCache/>
            </c:numRef>
          </c:val>
        </c:ser>
        <c:ser>
          <c:idx val="1"/>
          <c:order val="1"/>
          <c:tx>
            <c:strRef>
              <c:f>'Page 2. Antibiotics and Infecti'!$F$48</c:f>
            </c:strRef>
          </c:tx>
          <c:cat>
            <c:strRef>
              <c:f>'Page 2. Antibiotics and Infecti'!$D$49:$D$53</c:f>
            </c:strRef>
          </c:cat>
          <c:val>
            <c:numRef>
              <c:f>'Page 2. Antibiotics and Infecti'!$F$49:$F$53</c:f>
              <c:numCache/>
            </c:numRef>
          </c:val>
        </c:ser>
        <c:ser>
          <c:idx val="2"/>
          <c:order val="2"/>
          <c:tx>
            <c:strRef>
              <c:f>'Page 2. Antibiotics and Infecti'!$G$48</c:f>
            </c:strRef>
          </c:tx>
          <c:cat>
            <c:strRef>
              <c:f>'Page 2. Antibiotics and Infecti'!$D$49:$D$53</c:f>
            </c:strRef>
          </c:cat>
          <c:val>
            <c:numRef>
              <c:f>'Page 2. Antibiotics and Infecti'!$G$49:$G$53</c:f>
              <c:numCache/>
            </c:numRef>
          </c:val>
        </c:ser>
        <c:axId val="846710950"/>
        <c:axId val="911467383"/>
      </c:barChart>
      <c:catAx>
        <c:axId val="846710950"/>
        <c:scaling>
          <c:orientation val="minMax"/>
        </c:scaling>
        <c:delete val="0"/>
        <c:axPos val="b"/>
        <c:title>
          <c:tx>
            <c:rich>
              <a:bodyPr/>
              <a:lstStyle/>
              <a:p>
                <a:pPr lvl="0">
                  <a:defRPr b="0" i="0" sz="2000">
                    <a:solidFill>
                      <a:srgbClr val="000000"/>
                    </a:solidFill>
                    <a:latin typeface="+mn-lt"/>
                  </a:defRPr>
                </a:pPr>
                <a:r>
                  <a:rPr b="0" i="0" sz="2000">
                    <a:solidFill>
                      <a:srgbClr val="000000"/>
                    </a:solidFill>
                    <a:latin typeface="+mn-lt"/>
                  </a:rPr>
                  <a:t>Quarter</a:t>
                </a:r>
              </a:p>
            </c:rich>
          </c:tx>
          <c:overlay val="0"/>
        </c:title>
        <c:numFmt formatCode="General" sourceLinked="1"/>
        <c:majorTickMark val="none"/>
        <c:minorTickMark val="none"/>
        <c:spPr/>
        <c:txPr>
          <a:bodyPr/>
          <a:lstStyle/>
          <a:p>
            <a:pPr lvl="0">
              <a:defRPr b="0" i="0" sz="1400">
                <a:solidFill>
                  <a:srgbClr val="000000"/>
                </a:solidFill>
                <a:latin typeface="+mn-lt"/>
              </a:defRPr>
            </a:pPr>
          </a:p>
        </c:txPr>
        <c:crossAx val="911467383"/>
      </c:catAx>
      <c:valAx>
        <c:axId val="9114673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i="0" sz="2000">
                    <a:solidFill>
                      <a:srgbClr val="000000"/>
                    </a:solidFill>
                    <a:latin typeface="+mn-lt"/>
                  </a:defRPr>
                </a:pPr>
                <a:r>
                  <a:rPr b="0" i="0" sz="2000">
                    <a:solidFill>
                      <a:srgbClr val="000000"/>
                    </a:solidFill>
                    <a:latin typeface="+mn-lt"/>
                  </a:rPr>
                  <a:t>Rate per 1,000 Resident-days</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46710950"/>
      </c:valAx>
    </c:plotArea>
    <c:plotVisOnly val="1"/>
  </c:chart>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180975</xdr:rowOff>
    </xdr:from>
    <xdr:ext cx="8972550" cy="5562600"/>
    <xdr:graphicFrame>
      <xdr:nvGraphicFramePr>
        <xdr:cNvPr id="1865543113"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9</xdr:col>
      <xdr:colOff>523875</xdr:colOff>
      <xdr:row>0</xdr:row>
      <xdr:rowOff>180975</xdr:rowOff>
    </xdr:from>
    <xdr:ext cx="9534525" cy="5905500"/>
    <xdr:graphicFrame>
      <xdr:nvGraphicFramePr>
        <xdr:cNvPr id="1937768391"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0</xdr:col>
      <xdr:colOff>0</xdr:colOff>
      <xdr:row>30</xdr:row>
      <xdr:rowOff>161925</xdr:rowOff>
    </xdr:from>
    <xdr:ext cx="8724900" cy="5391150"/>
    <xdr:graphicFrame>
      <xdr:nvGraphicFramePr>
        <xdr:cNvPr id="662592481"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9</xdr:col>
      <xdr:colOff>590550</xdr:colOff>
      <xdr:row>32</xdr:row>
      <xdr:rowOff>95250</xdr:rowOff>
    </xdr:from>
    <xdr:ext cx="9067800" cy="5562600"/>
    <xdr:graphicFrame>
      <xdr:nvGraphicFramePr>
        <xdr:cNvPr id="1924227661"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13</xdr:col>
      <xdr:colOff>171450</xdr:colOff>
      <xdr:row>28</xdr:row>
      <xdr:rowOff>38100</xdr:rowOff>
    </xdr:from>
    <xdr:ext cx="2066925" cy="238125"/>
    <xdr:sp>
      <xdr:nvSpPr>
        <xdr:cNvPr id="3" name="Shape 3"/>
        <xdr:cNvSpPr txBox="1"/>
      </xdr:nvSpPr>
      <xdr:spPr>
        <a:xfrm>
          <a:off x="4312538" y="3660938"/>
          <a:ext cx="2066925" cy="23812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lang="en-US" sz="1400"/>
            <a:t>Antibiotic Class</a:t>
          </a:r>
          <a:endParaRPr sz="1400"/>
        </a:p>
      </xdr:txBody>
    </xdr:sp>
    <xdr:clientData fLocksWithSheet="0"/>
  </xdr:oneCellAnchor>
  <xdr:oneCellAnchor>
    <xdr:from>
      <xdr:col>3</xdr:col>
      <xdr:colOff>180975</xdr:colOff>
      <xdr:row>55</xdr:row>
      <xdr:rowOff>76200</xdr:rowOff>
    </xdr:from>
    <xdr:ext cx="2066925" cy="238125"/>
    <xdr:sp>
      <xdr:nvSpPr>
        <xdr:cNvPr id="4" name="Shape 4"/>
        <xdr:cNvSpPr txBox="1"/>
      </xdr:nvSpPr>
      <xdr:spPr>
        <a:xfrm>
          <a:off x="4312538" y="3660938"/>
          <a:ext cx="2066925" cy="238125"/>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None/>
          </a:pPr>
          <a:r>
            <a:rPr lang="en-US" sz="1400"/>
            <a:t>Antibiotic Class</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428625</xdr:colOff>
      <xdr:row>1</xdr:row>
      <xdr:rowOff>47625</xdr:rowOff>
    </xdr:from>
    <xdr:ext cx="7172325" cy="4514850"/>
    <xdr:graphicFrame>
      <xdr:nvGraphicFramePr>
        <xdr:cNvPr id="772518673" name="Chart 5"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1</xdr:row>
      <xdr:rowOff>190500</xdr:rowOff>
    </xdr:from>
    <xdr:ext cx="12020550" cy="5667375"/>
    <xdr:graphicFrame>
      <xdr:nvGraphicFramePr>
        <xdr:cNvPr id="748464509" name="Chart 6"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0</xdr:row>
      <xdr:rowOff>123825</xdr:rowOff>
    </xdr:from>
    <xdr:ext cx="13515975" cy="6829425"/>
    <xdr:graphicFrame>
      <xdr:nvGraphicFramePr>
        <xdr:cNvPr id="1537164329" name="Chart 7"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658100" cy="4733925"/>
    <xdr:graphicFrame>
      <xdr:nvGraphicFramePr>
        <xdr:cNvPr id="347309369" name="Chart 8"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8</xdr:col>
      <xdr:colOff>9525</xdr:colOff>
      <xdr:row>0</xdr:row>
      <xdr:rowOff>0</xdr:rowOff>
    </xdr:from>
    <xdr:ext cx="8153400" cy="4752975"/>
    <xdr:graphicFrame>
      <xdr:nvGraphicFramePr>
        <xdr:cNvPr id="1765232849" name="Chart 9"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 customWidth="1" min="11" max="11" width="35.43"/>
    <col customWidth="1" min="12" max="12" width="23.0"/>
    <col customWidth="1" min="14" max="14" width="53.86"/>
  </cols>
  <sheetData>
    <row r="1" ht="15.0" customHeight="1">
      <c r="A1" s="1"/>
      <c r="B1" s="1"/>
      <c r="C1" s="1"/>
      <c r="D1" s="1"/>
      <c r="E1" s="1"/>
      <c r="F1" s="1"/>
      <c r="G1" s="1"/>
      <c r="H1" s="1"/>
      <c r="I1" s="1"/>
      <c r="J1" s="1"/>
      <c r="K1" s="1"/>
      <c r="L1" s="1"/>
      <c r="M1" s="1"/>
      <c r="N1" s="1"/>
      <c r="O1" s="1"/>
      <c r="P1" s="1"/>
      <c r="Q1" s="1"/>
      <c r="R1" s="1"/>
      <c r="S1" s="1"/>
      <c r="T1" s="1"/>
      <c r="U1" s="1"/>
      <c r="V1" s="1"/>
      <c r="W1" s="1"/>
      <c r="X1" s="1"/>
      <c r="Y1" s="1"/>
      <c r="Z1" s="1"/>
    </row>
    <row r="2" ht="15.0" customHeight="1">
      <c r="B2" s="2" t="s">
        <v>0</v>
      </c>
      <c r="C2" s="3"/>
      <c r="D2" s="3"/>
      <c r="E2" s="3"/>
      <c r="F2" s="3"/>
      <c r="G2" s="3"/>
      <c r="H2" s="4"/>
      <c r="K2" s="5" t="s">
        <v>1</v>
      </c>
      <c r="L2" s="6"/>
      <c r="M2" s="6"/>
      <c r="N2" s="7"/>
    </row>
    <row r="3">
      <c r="B3" s="8"/>
      <c r="C3" s="9"/>
      <c r="D3" s="9"/>
      <c r="E3" s="9"/>
      <c r="F3" s="9"/>
      <c r="G3" s="9"/>
      <c r="H3" s="10"/>
      <c r="K3" s="11" t="s">
        <v>2</v>
      </c>
      <c r="L3" s="12" t="s">
        <v>3</v>
      </c>
      <c r="M3" s="13"/>
      <c r="N3" s="14"/>
      <c r="O3" s="1"/>
    </row>
    <row r="4" ht="36.75" customHeight="1">
      <c r="B4" s="15" t="s">
        <v>4</v>
      </c>
      <c r="C4" s="16"/>
      <c r="D4" s="16"/>
      <c r="E4" s="16"/>
      <c r="F4" s="16"/>
      <c r="G4" s="16"/>
      <c r="H4" s="17"/>
      <c r="K4" s="11" t="s">
        <v>5</v>
      </c>
      <c r="L4" s="18" t="s">
        <v>6</v>
      </c>
      <c r="M4" s="19"/>
      <c r="N4" s="20"/>
      <c r="O4" s="1"/>
    </row>
    <row r="5" ht="15.0" customHeight="1">
      <c r="B5" s="8"/>
      <c r="C5" s="9"/>
      <c r="D5" s="9"/>
      <c r="E5" s="9"/>
      <c r="F5" s="9"/>
      <c r="G5" s="9"/>
      <c r="H5" s="10"/>
      <c r="K5" s="11" t="s">
        <v>7</v>
      </c>
      <c r="L5" s="21" t="s">
        <v>8</v>
      </c>
      <c r="M5" s="19"/>
      <c r="N5" s="20"/>
      <c r="O5" s="1"/>
    </row>
    <row r="6" ht="15.0" customHeight="1">
      <c r="B6" s="22"/>
      <c r="C6" s="22"/>
      <c r="D6" s="22"/>
      <c r="E6" s="22"/>
      <c r="F6" s="22"/>
      <c r="G6" s="22"/>
      <c r="H6" s="22"/>
      <c r="K6" s="11" t="s">
        <v>9</v>
      </c>
      <c r="L6" s="23" t="s">
        <v>10</v>
      </c>
      <c r="M6" s="19"/>
      <c r="N6" s="20"/>
      <c r="O6" s="1"/>
    </row>
    <row r="7">
      <c r="B7" s="24" t="s">
        <v>11</v>
      </c>
      <c r="C7" s="6"/>
      <c r="D7" s="6"/>
      <c r="E7" s="6"/>
      <c r="F7" s="6"/>
      <c r="G7" s="6"/>
      <c r="H7" s="7"/>
      <c r="K7" s="25" t="s">
        <v>12</v>
      </c>
      <c r="L7" s="26" t="s">
        <v>13</v>
      </c>
      <c r="M7" s="9"/>
      <c r="N7" s="10"/>
      <c r="O7" s="1"/>
    </row>
    <row r="8" ht="15.0" customHeight="1">
      <c r="B8" s="27" t="s">
        <v>14</v>
      </c>
      <c r="C8" s="28"/>
      <c r="D8" s="28"/>
      <c r="E8" s="28"/>
      <c r="F8" s="28"/>
      <c r="G8" s="28"/>
      <c r="H8" s="29"/>
    </row>
    <row r="9">
      <c r="B9" s="27"/>
      <c r="C9" s="28"/>
      <c r="D9" s="28"/>
      <c r="E9" s="28"/>
      <c r="F9" s="28"/>
      <c r="G9" s="28"/>
      <c r="H9" s="29"/>
    </row>
    <row r="10" ht="30.0" customHeight="1">
      <c r="B10" s="30" t="s">
        <v>15</v>
      </c>
      <c r="C10" s="28"/>
      <c r="D10" s="28"/>
      <c r="E10" s="28"/>
      <c r="F10" s="28"/>
      <c r="G10" s="28"/>
      <c r="H10" s="29"/>
    </row>
    <row r="11">
      <c r="B11" s="27"/>
      <c r="C11" s="28"/>
      <c r="D11" s="28"/>
      <c r="E11" s="28"/>
      <c r="F11" s="28"/>
      <c r="G11" s="28"/>
      <c r="H11" s="29"/>
    </row>
    <row r="12">
      <c r="B12" s="30" t="s">
        <v>16</v>
      </c>
      <c r="C12" s="28"/>
      <c r="D12" s="28"/>
      <c r="E12" s="28"/>
      <c r="F12" s="28"/>
      <c r="G12" s="28"/>
      <c r="H12" s="29"/>
    </row>
    <row r="13">
      <c r="B13" s="27"/>
      <c r="C13" s="28"/>
      <c r="D13" s="28"/>
      <c r="E13" s="28"/>
      <c r="F13" s="28"/>
      <c r="G13" s="28"/>
      <c r="H13" s="29"/>
    </row>
    <row r="14" ht="30.0" customHeight="1">
      <c r="B14" s="30" t="s">
        <v>17</v>
      </c>
      <c r="C14" s="28"/>
      <c r="D14" s="28"/>
      <c r="E14" s="28"/>
      <c r="F14" s="28"/>
      <c r="G14" s="28"/>
      <c r="H14" s="29"/>
    </row>
    <row r="15">
      <c r="B15" s="27"/>
      <c r="C15" s="28"/>
      <c r="D15" s="28"/>
      <c r="E15" s="28"/>
      <c r="F15" s="28"/>
      <c r="G15" s="28"/>
      <c r="H15" s="29"/>
    </row>
    <row r="16" ht="30.0" customHeight="1">
      <c r="B16" s="31" t="s">
        <v>18</v>
      </c>
      <c r="C16" s="32"/>
      <c r="D16" s="32"/>
      <c r="E16" s="32"/>
      <c r="F16" s="32"/>
      <c r="G16" s="32"/>
      <c r="H16" s="33"/>
    </row>
    <row r="17">
      <c r="B17" s="34"/>
      <c r="C17" s="1"/>
      <c r="D17" s="1"/>
      <c r="E17" s="1"/>
      <c r="F17" s="1"/>
      <c r="G17" s="1"/>
      <c r="H17" s="1"/>
    </row>
    <row r="18">
      <c r="B18" s="35" t="s">
        <v>19</v>
      </c>
      <c r="C18" s="6"/>
      <c r="D18" s="6"/>
      <c r="E18" s="6"/>
      <c r="F18" s="6"/>
      <c r="G18" s="6"/>
      <c r="H18" s="7"/>
    </row>
    <row r="19" ht="15.0" customHeight="1">
      <c r="B19" s="36" t="s">
        <v>20</v>
      </c>
      <c r="C19" s="3"/>
      <c r="D19" s="3"/>
      <c r="E19" s="3"/>
      <c r="F19" s="3"/>
      <c r="G19" s="3"/>
      <c r="H19" s="4"/>
    </row>
    <row r="20" ht="63.75" customHeight="1">
      <c r="B20" s="8"/>
      <c r="C20" s="9"/>
      <c r="D20" s="9"/>
      <c r="E20" s="9"/>
      <c r="F20" s="9"/>
      <c r="G20" s="9"/>
      <c r="H20" s="10"/>
    </row>
    <row r="21" ht="15.75" customHeight="1">
      <c r="B21" s="22"/>
      <c r="C21" s="22"/>
      <c r="D21" s="22"/>
      <c r="E21" s="22"/>
      <c r="F21" s="22"/>
      <c r="G21" s="22"/>
      <c r="H21" s="22"/>
    </row>
    <row r="22" ht="15.0" customHeight="1">
      <c r="B22" s="37" t="s">
        <v>21</v>
      </c>
      <c r="C22" s="3"/>
      <c r="D22" s="3"/>
      <c r="E22" s="3"/>
      <c r="F22" s="3"/>
      <c r="G22" s="3"/>
      <c r="H22" s="4"/>
    </row>
    <row r="23" ht="15.75" customHeight="1">
      <c r="B23" s="38"/>
      <c r="H23" s="39"/>
    </row>
    <row r="24" ht="15.0" customHeight="1">
      <c r="B24" s="38"/>
      <c r="H24" s="39"/>
    </row>
    <row r="25" ht="15.75" customHeight="1">
      <c r="B25" s="38"/>
      <c r="H25" s="39"/>
    </row>
    <row r="26" ht="15.75" customHeight="1">
      <c r="A26" s="1"/>
      <c r="B26" s="38"/>
      <c r="H26" s="39"/>
      <c r="I26" s="1"/>
      <c r="J26" s="1"/>
      <c r="K26" s="1"/>
      <c r="L26" s="1"/>
      <c r="M26" s="1"/>
      <c r="N26" s="1"/>
      <c r="O26" s="1"/>
      <c r="P26" s="1"/>
      <c r="Q26" s="1"/>
      <c r="R26" s="1"/>
      <c r="S26" s="1"/>
      <c r="T26" s="1"/>
      <c r="U26" s="1"/>
      <c r="V26" s="1"/>
      <c r="W26" s="1"/>
      <c r="X26" s="1"/>
      <c r="Y26" s="1"/>
      <c r="Z26" s="1"/>
    </row>
    <row r="27" ht="15.75" customHeight="1">
      <c r="A27" s="1"/>
      <c r="B27" s="38"/>
      <c r="H27" s="39"/>
      <c r="I27" s="1"/>
      <c r="J27" s="1"/>
      <c r="K27" s="1"/>
      <c r="L27" s="1"/>
      <c r="M27" s="1"/>
      <c r="N27" s="1"/>
      <c r="O27" s="1"/>
      <c r="P27" s="1"/>
      <c r="Q27" s="1"/>
      <c r="R27" s="1"/>
      <c r="S27" s="1"/>
      <c r="T27" s="1"/>
      <c r="U27" s="1"/>
      <c r="V27" s="1"/>
      <c r="W27" s="1"/>
      <c r="X27" s="1"/>
      <c r="Y27" s="1"/>
      <c r="Z27" s="1"/>
    </row>
    <row r="28" ht="15.75" customHeight="1">
      <c r="A28" s="1"/>
      <c r="B28" s="8"/>
      <c r="C28" s="9"/>
      <c r="D28" s="9"/>
      <c r="E28" s="9"/>
      <c r="F28" s="9"/>
      <c r="G28" s="9"/>
      <c r="H28" s="10"/>
      <c r="I28" s="1"/>
      <c r="J28" s="1"/>
      <c r="K28" s="1"/>
      <c r="L28" s="1"/>
      <c r="M28" s="1"/>
      <c r="N28" s="1"/>
      <c r="O28" s="1"/>
      <c r="P28" s="1"/>
      <c r="Q28" s="1"/>
      <c r="R28" s="1"/>
      <c r="S28" s="1"/>
      <c r="T28" s="1"/>
      <c r="U28" s="1"/>
      <c r="V28" s="1"/>
      <c r="W28" s="1"/>
      <c r="X28" s="1"/>
      <c r="Y28" s="1"/>
      <c r="Z28" s="1"/>
    </row>
    <row r="29" ht="15.75" customHeight="1"/>
    <row r="30" ht="15.75" customHeight="1">
      <c r="B30" s="40" t="s">
        <v>22</v>
      </c>
      <c r="C30" s="3"/>
      <c r="D30" s="3"/>
      <c r="E30" s="3"/>
      <c r="F30" s="3"/>
      <c r="G30" s="3"/>
      <c r="H30" s="4"/>
    </row>
    <row r="31" ht="15.75" customHeight="1">
      <c r="B31" s="38"/>
      <c r="H31" s="39"/>
    </row>
    <row r="32" ht="15.75" customHeight="1">
      <c r="B32" s="38"/>
      <c r="H32" s="39"/>
    </row>
    <row r="33" ht="15.75" customHeight="1">
      <c r="B33" s="38"/>
      <c r="H33" s="39"/>
    </row>
    <row r="34" ht="15.0" customHeight="1">
      <c r="B34" s="8"/>
      <c r="C34" s="9"/>
      <c r="D34" s="9"/>
      <c r="E34" s="9"/>
      <c r="F34" s="9"/>
      <c r="G34" s="9"/>
      <c r="H34" s="10"/>
    </row>
    <row r="35" ht="15.75" customHeight="1"/>
    <row r="36" ht="15.0" customHeight="1">
      <c r="B36" s="41" t="s">
        <v>23</v>
      </c>
      <c r="C36" s="6"/>
      <c r="D36" s="6"/>
      <c r="E36" s="7"/>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B2:H3"/>
    <mergeCell ref="K2:N2"/>
    <mergeCell ref="B4:H5"/>
    <mergeCell ref="L4:N4"/>
    <mergeCell ref="L5:N5"/>
    <mergeCell ref="L6:N6"/>
    <mergeCell ref="L7:N7"/>
    <mergeCell ref="B14:H14"/>
    <mergeCell ref="B15:H15"/>
    <mergeCell ref="B16:H16"/>
    <mergeCell ref="B18:H18"/>
    <mergeCell ref="B19:H20"/>
    <mergeCell ref="B22:H28"/>
    <mergeCell ref="B30:H34"/>
    <mergeCell ref="B36:E36"/>
    <mergeCell ref="B7:H7"/>
    <mergeCell ref="B8:H8"/>
    <mergeCell ref="B9:H9"/>
    <mergeCell ref="B10:H10"/>
    <mergeCell ref="B11:H11"/>
    <mergeCell ref="B12:H12"/>
    <mergeCell ref="B13:H1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3" width="8.71"/>
    <col customWidth="1" min="4" max="4" width="38.43"/>
    <col customWidth="1" min="5" max="5" width="16.0"/>
    <col customWidth="1" min="6" max="6" width="14.29"/>
    <col customWidth="1" min="7" max="7" width="10.86"/>
    <col customWidth="1" min="8" max="8" width="12.86"/>
    <col customWidth="1" min="9" max="9" width="11.29"/>
    <col customWidth="1" min="10" max="10" width="10.57"/>
    <col customWidth="1" min="11" max="12" width="10.14"/>
    <col customWidth="1" min="13" max="13" width="10.86"/>
    <col customWidth="1" min="14" max="14" width="8.14"/>
    <col customWidth="1" min="15" max="15" width="10.43"/>
    <col customWidth="1" min="16" max="16" width="10.14"/>
    <col customWidth="1" min="17" max="17" width="8.71"/>
  </cols>
  <sheetData>
    <row r="1">
      <c r="A1" s="1"/>
      <c r="B1" s="1"/>
      <c r="C1" s="1"/>
      <c r="D1" s="42" t="s">
        <v>24</v>
      </c>
      <c r="R1" s="1"/>
      <c r="S1" s="1"/>
      <c r="T1" s="1"/>
      <c r="U1" s="1"/>
      <c r="V1" s="1"/>
      <c r="W1" s="1"/>
      <c r="X1" s="1"/>
      <c r="Y1" s="1"/>
      <c r="Z1" s="1"/>
    </row>
    <row r="2" ht="15.0" customHeight="1">
      <c r="A2" s="1"/>
      <c r="B2" s="1"/>
      <c r="C2" s="1"/>
      <c r="R2" s="1"/>
      <c r="S2" s="1"/>
      <c r="T2" s="1"/>
      <c r="U2" s="1"/>
      <c r="V2" s="1"/>
      <c r="W2" s="1"/>
      <c r="X2" s="1"/>
      <c r="Y2" s="1"/>
      <c r="Z2" s="1"/>
    </row>
    <row r="3">
      <c r="A3" s="1"/>
      <c r="B3" s="1"/>
      <c r="C3" s="1"/>
      <c r="D3" s="43"/>
      <c r="E3" s="44" t="s">
        <v>25</v>
      </c>
      <c r="F3" s="44" t="s">
        <v>26</v>
      </c>
      <c r="G3" s="44" t="s">
        <v>27</v>
      </c>
      <c r="H3" s="45" t="s">
        <v>28</v>
      </c>
      <c r="I3" s="45" t="s">
        <v>29</v>
      </c>
      <c r="J3" s="45" t="s">
        <v>30</v>
      </c>
      <c r="K3" s="46" t="s">
        <v>31</v>
      </c>
      <c r="L3" s="46" t="s">
        <v>32</v>
      </c>
      <c r="M3" s="46" t="s">
        <v>33</v>
      </c>
      <c r="N3" s="47" t="s">
        <v>34</v>
      </c>
      <c r="O3" s="47" t="s">
        <v>35</v>
      </c>
      <c r="P3" s="47" t="s">
        <v>36</v>
      </c>
      <c r="Q3" s="48" t="s">
        <v>37</v>
      </c>
      <c r="R3" s="1"/>
      <c r="S3" s="1"/>
      <c r="T3" s="1"/>
      <c r="U3" s="1"/>
      <c r="V3" s="1"/>
      <c r="W3" s="1"/>
      <c r="X3" s="1"/>
      <c r="Y3" s="1"/>
      <c r="Z3" s="1"/>
    </row>
    <row r="4">
      <c r="A4" s="1"/>
      <c r="B4" s="1"/>
      <c r="C4" s="1"/>
      <c r="D4" s="49" t="s">
        <v>38</v>
      </c>
      <c r="E4" s="50">
        <v>97.0</v>
      </c>
      <c r="F4" s="50">
        <v>145.0</v>
      </c>
      <c r="G4" s="50">
        <v>120.0</v>
      </c>
      <c r="H4" s="51">
        <v>75.0</v>
      </c>
      <c r="I4" s="51">
        <v>69.0</v>
      </c>
      <c r="J4" s="51">
        <v>119.0</v>
      </c>
      <c r="K4" s="52">
        <v>80.0</v>
      </c>
      <c r="L4" s="52">
        <v>85.0</v>
      </c>
      <c r="M4" s="52">
        <v>90.0</v>
      </c>
      <c r="N4" s="53">
        <v>100.0</v>
      </c>
      <c r="O4" s="53">
        <v>105.0</v>
      </c>
      <c r="P4" s="53">
        <v>115.0</v>
      </c>
      <c r="Q4" s="54">
        <f>AVERAGE(E4:P4)</f>
        <v>100</v>
      </c>
      <c r="R4" s="1"/>
      <c r="S4" s="1"/>
      <c r="T4" s="1"/>
      <c r="U4" s="1"/>
      <c r="V4" s="1"/>
      <c r="W4" s="1"/>
      <c r="X4" s="1"/>
      <c r="Y4" s="1"/>
      <c r="Z4" s="1"/>
    </row>
    <row r="5">
      <c r="A5" s="1"/>
      <c r="B5" s="1"/>
      <c r="C5" s="1"/>
      <c r="D5" s="49"/>
      <c r="E5" s="50"/>
      <c r="F5" s="50"/>
      <c r="G5" s="50"/>
      <c r="H5" s="51"/>
      <c r="I5" s="51"/>
      <c r="J5" s="51"/>
      <c r="K5" s="52"/>
      <c r="L5" s="52"/>
      <c r="M5" s="52"/>
      <c r="N5" s="53"/>
      <c r="O5" s="53"/>
      <c r="P5" s="53"/>
      <c r="Q5" s="55"/>
      <c r="R5" s="1"/>
      <c r="S5" s="1"/>
      <c r="T5" s="1"/>
      <c r="U5" s="1"/>
      <c r="V5" s="1"/>
      <c r="W5" s="1"/>
      <c r="X5" s="1"/>
      <c r="Y5" s="1"/>
      <c r="Z5" s="1"/>
    </row>
    <row r="6">
      <c r="A6" s="1"/>
      <c r="B6" s="1"/>
      <c r="C6" s="1"/>
      <c r="D6" s="56" t="s">
        <v>39</v>
      </c>
      <c r="E6" s="50"/>
      <c r="F6" s="50"/>
      <c r="G6" s="50"/>
      <c r="H6" s="51"/>
      <c r="I6" s="51"/>
      <c r="J6" s="51"/>
      <c r="K6" s="52"/>
      <c r="L6" s="52"/>
      <c r="M6" s="52"/>
      <c r="N6" s="53"/>
      <c r="O6" s="53"/>
      <c r="P6" s="53"/>
      <c r="Q6" s="55"/>
      <c r="R6" s="1"/>
      <c r="S6" s="1"/>
      <c r="T6" s="1"/>
      <c r="U6" s="1"/>
      <c r="V6" s="1"/>
      <c r="W6" s="1"/>
      <c r="X6" s="1"/>
      <c r="Y6" s="1"/>
      <c r="Z6" s="1"/>
    </row>
    <row r="7">
      <c r="A7" s="1"/>
      <c r="B7" s="1"/>
      <c r="C7" s="1"/>
      <c r="D7" s="49" t="s">
        <v>40</v>
      </c>
      <c r="E7" s="50">
        <v>44.0</v>
      </c>
      <c r="F7" s="50">
        <v>6.0</v>
      </c>
      <c r="G7" s="50">
        <v>2.0</v>
      </c>
      <c r="H7" s="51">
        <v>5.0</v>
      </c>
      <c r="I7" s="51">
        <v>9.0</v>
      </c>
      <c r="J7" s="51">
        <v>5.0</v>
      </c>
      <c r="K7" s="52">
        <v>10.0</v>
      </c>
      <c r="L7" s="52">
        <v>2.0</v>
      </c>
      <c r="M7" s="52">
        <v>9.0</v>
      </c>
      <c r="N7" s="53">
        <v>12.0</v>
      </c>
      <c r="O7" s="53">
        <v>8.0</v>
      </c>
      <c r="P7" s="53">
        <v>2.0</v>
      </c>
      <c r="Q7" s="55">
        <f t="shared" ref="Q7:Q11" si="1">SUM(E7:P7)</f>
        <v>114</v>
      </c>
      <c r="R7" s="1"/>
      <c r="S7" s="1"/>
      <c r="T7" s="1"/>
      <c r="U7" s="1"/>
      <c r="V7" s="1"/>
      <c r="W7" s="1"/>
      <c r="X7" s="1"/>
      <c r="Y7" s="1"/>
      <c r="Z7" s="1"/>
    </row>
    <row r="8">
      <c r="A8" s="1"/>
      <c r="B8" s="1"/>
      <c r="C8" s="1"/>
      <c r="D8" s="49" t="s">
        <v>41</v>
      </c>
      <c r="E8" s="50">
        <v>33.0</v>
      </c>
      <c r="F8" s="50">
        <v>7.0</v>
      </c>
      <c r="G8" s="50">
        <v>19.0</v>
      </c>
      <c r="H8" s="51">
        <v>10.0</v>
      </c>
      <c r="I8" s="51">
        <v>1.0</v>
      </c>
      <c r="J8" s="51">
        <v>8.0</v>
      </c>
      <c r="K8" s="52">
        <v>4.0</v>
      </c>
      <c r="L8" s="52">
        <v>3.0</v>
      </c>
      <c r="M8" s="52">
        <v>11.0</v>
      </c>
      <c r="N8" s="53">
        <v>9.0</v>
      </c>
      <c r="O8" s="53">
        <v>10.0</v>
      </c>
      <c r="P8" s="53">
        <v>14.0</v>
      </c>
      <c r="Q8" s="55">
        <f t="shared" si="1"/>
        <v>129</v>
      </c>
      <c r="R8" s="1"/>
      <c r="S8" s="1"/>
      <c r="T8" s="1"/>
      <c r="U8" s="1"/>
      <c r="V8" s="1"/>
      <c r="W8" s="1"/>
      <c r="X8" s="1"/>
      <c r="Y8" s="1"/>
      <c r="Z8" s="1"/>
    </row>
    <row r="9">
      <c r="A9" s="1"/>
      <c r="B9" s="1"/>
      <c r="C9" s="1"/>
      <c r="D9" s="49" t="s">
        <v>42</v>
      </c>
      <c r="E9" s="50">
        <v>46.0</v>
      </c>
      <c r="F9" s="50">
        <v>19.0</v>
      </c>
      <c r="G9" s="50">
        <v>12.0</v>
      </c>
      <c r="H9" s="51">
        <v>3.0</v>
      </c>
      <c r="I9" s="51">
        <v>4.0</v>
      </c>
      <c r="J9" s="51">
        <v>4.0</v>
      </c>
      <c r="K9" s="52">
        <v>11.0</v>
      </c>
      <c r="L9" s="52">
        <v>5.0</v>
      </c>
      <c r="M9" s="52">
        <v>2.0</v>
      </c>
      <c r="N9" s="53">
        <v>4.0</v>
      </c>
      <c r="O9" s="53">
        <v>3.0</v>
      </c>
      <c r="P9" s="53">
        <v>8.0</v>
      </c>
      <c r="Q9" s="55">
        <f t="shared" si="1"/>
        <v>121</v>
      </c>
      <c r="R9" s="1"/>
      <c r="S9" s="1"/>
      <c r="T9" s="1"/>
      <c r="U9" s="1"/>
      <c r="V9" s="1"/>
      <c r="W9" s="1"/>
      <c r="X9" s="1"/>
      <c r="Y9" s="1"/>
      <c r="Z9" s="1"/>
    </row>
    <row r="10">
      <c r="A10" s="1"/>
      <c r="B10" s="1"/>
      <c r="C10" s="1"/>
      <c r="D10" s="49" t="s">
        <v>43</v>
      </c>
      <c r="E10" s="50">
        <v>15.0</v>
      </c>
      <c r="F10" s="50">
        <v>6.0</v>
      </c>
      <c r="G10" s="50">
        <v>9.0</v>
      </c>
      <c r="H10" s="51">
        <v>5.0</v>
      </c>
      <c r="I10" s="51">
        <v>20.0</v>
      </c>
      <c r="J10" s="51">
        <v>9.0</v>
      </c>
      <c r="K10" s="52">
        <v>8.0</v>
      </c>
      <c r="L10" s="52">
        <v>6.0</v>
      </c>
      <c r="M10" s="52">
        <v>2.0</v>
      </c>
      <c r="N10" s="53">
        <v>10.0</v>
      </c>
      <c r="O10" s="53">
        <v>3.0</v>
      </c>
      <c r="P10" s="53">
        <v>4.0</v>
      </c>
      <c r="Q10" s="55">
        <f t="shared" si="1"/>
        <v>97</v>
      </c>
      <c r="R10" s="1"/>
      <c r="S10" s="1"/>
      <c r="T10" s="1"/>
      <c r="U10" s="1"/>
      <c r="V10" s="1"/>
      <c r="W10" s="1"/>
      <c r="X10" s="1"/>
      <c r="Y10" s="1"/>
      <c r="Z10" s="1"/>
    </row>
    <row r="11">
      <c r="A11" s="1"/>
      <c r="B11" s="1"/>
      <c r="C11" s="1"/>
      <c r="D11" s="56" t="s">
        <v>44</v>
      </c>
      <c r="E11" s="50">
        <f t="shared" ref="E11:P11" si="2">SUM(E7:E10)</f>
        <v>138</v>
      </c>
      <c r="F11" s="50">
        <f t="shared" si="2"/>
        <v>38</v>
      </c>
      <c r="G11" s="50">
        <f t="shared" si="2"/>
        <v>42</v>
      </c>
      <c r="H11" s="51">
        <f t="shared" si="2"/>
        <v>23</v>
      </c>
      <c r="I11" s="51">
        <f t="shared" si="2"/>
        <v>34</v>
      </c>
      <c r="J11" s="51">
        <f t="shared" si="2"/>
        <v>26</v>
      </c>
      <c r="K11" s="52">
        <f t="shared" si="2"/>
        <v>33</v>
      </c>
      <c r="L11" s="52">
        <f t="shared" si="2"/>
        <v>16</v>
      </c>
      <c r="M11" s="52">
        <f t="shared" si="2"/>
        <v>24</v>
      </c>
      <c r="N11" s="53">
        <f t="shared" si="2"/>
        <v>35</v>
      </c>
      <c r="O11" s="53">
        <f t="shared" si="2"/>
        <v>24</v>
      </c>
      <c r="P11" s="53">
        <f t="shared" si="2"/>
        <v>28</v>
      </c>
      <c r="Q11" s="55">
        <f t="shared" si="1"/>
        <v>461</v>
      </c>
      <c r="R11" s="1"/>
      <c r="S11" s="1"/>
      <c r="T11" s="1"/>
      <c r="U11" s="1"/>
      <c r="V11" s="1"/>
      <c r="W11" s="1"/>
      <c r="X11" s="1"/>
      <c r="Y11" s="1"/>
      <c r="Z11" s="1"/>
    </row>
    <row r="12">
      <c r="A12" s="1"/>
      <c r="B12" s="1"/>
      <c r="C12" s="1"/>
      <c r="D12" s="49"/>
      <c r="E12" s="50"/>
      <c r="F12" s="50"/>
      <c r="G12" s="50"/>
      <c r="H12" s="51"/>
      <c r="I12" s="51"/>
      <c r="J12" s="51"/>
      <c r="K12" s="52"/>
      <c r="L12" s="52"/>
      <c r="M12" s="52"/>
      <c r="N12" s="53"/>
      <c r="O12" s="53"/>
      <c r="P12" s="53"/>
      <c r="Q12" s="55"/>
      <c r="R12" s="1"/>
      <c r="S12" s="1"/>
      <c r="T12" s="1"/>
      <c r="U12" s="1"/>
      <c r="V12" s="1"/>
      <c r="W12" s="1"/>
      <c r="X12" s="1"/>
      <c r="Y12" s="1"/>
      <c r="Z12" s="1"/>
    </row>
    <row r="13">
      <c r="A13" s="1"/>
      <c r="B13" s="1"/>
      <c r="C13" s="1"/>
      <c r="D13" s="56" t="s">
        <v>45</v>
      </c>
      <c r="E13" s="50"/>
      <c r="F13" s="50"/>
      <c r="G13" s="50"/>
      <c r="H13" s="51"/>
      <c r="I13" s="51"/>
      <c r="J13" s="51"/>
      <c r="K13" s="52"/>
      <c r="L13" s="52"/>
      <c r="M13" s="52"/>
      <c r="N13" s="53"/>
      <c r="O13" s="53"/>
      <c r="P13" s="53"/>
      <c r="Q13" s="55"/>
      <c r="R13" s="1"/>
      <c r="S13" s="1"/>
      <c r="T13" s="1"/>
      <c r="U13" s="1"/>
      <c r="V13" s="1"/>
      <c r="W13" s="1"/>
      <c r="X13" s="1"/>
      <c r="Y13" s="1"/>
      <c r="Z13" s="1"/>
    </row>
    <row r="14">
      <c r="A14" s="1"/>
      <c r="B14" s="1"/>
      <c r="C14" s="1"/>
      <c r="D14" s="49" t="s">
        <v>2</v>
      </c>
      <c r="E14" s="50">
        <v>8.0</v>
      </c>
      <c r="F14" s="50">
        <v>15.0</v>
      </c>
      <c r="G14" s="50">
        <v>95.0</v>
      </c>
      <c r="H14" s="51">
        <v>3.0</v>
      </c>
      <c r="I14" s="51">
        <v>6.0</v>
      </c>
      <c r="J14" s="51">
        <v>1.0</v>
      </c>
      <c r="K14" s="52">
        <v>3.0</v>
      </c>
      <c r="L14" s="52">
        <v>2.0</v>
      </c>
      <c r="M14" s="52">
        <v>5.0</v>
      </c>
      <c r="N14" s="53">
        <v>5.0</v>
      </c>
      <c r="O14" s="53">
        <v>10.0</v>
      </c>
      <c r="P14" s="53">
        <v>9.0</v>
      </c>
      <c r="Q14" s="55">
        <f t="shared" ref="Q14:Q19" si="3">SUM(E14:P14)</f>
        <v>162</v>
      </c>
      <c r="R14" s="1"/>
      <c r="S14" s="1"/>
      <c r="T14" s="1"/>
      <c r="U14" s="1"/>
      <c r="V14" s="1"/>
      <c r="W14" s="1"/>
      <c r="X14" s="1"/>
      <c r="Y14" s="1"/>
      <c r="Z14" s="1"/>
    </row>
    <row r="15">
      <c r="A15" s="1"/>
      <c r="B15" s="1"/>
      <c r="C15" s="1"/>
      <c r="D15" s="49" t="s">
        <v>46</v>
      </c>
      <c r="E15" s="50">
        <v>2.0</v>
      </c>
      <c r="F15" s="50">
        <v>6.0</v>
      </c>
      <c r="G15" s="50">
        <v>8.0</v>
      </c>
      <c r="H15" s="51">
        <v>8.0</v>
      </c>
      <c r="I15" s="51">
        <v>4.0</v>
      </c>
      <c r="J15" s="51">
        <v>4.0</v>
      </c>
      <c r="K15" s="52">
        <v>9.0</v>
      </c>
      <c r="L15" s="52">
        <v>8.0</v>
      </c>
      <c r="M15" s="52">
        <v>3.0</v>
      </c>
      <c r="N15" s="53">
        <v>1.0</v>
      </c>
      <c r="O15" s="53">
        <v>8.0</v>
      </c>
      <c r="P15" s="53">
        <v>11.0</v>
      </c>
      <c r="Q15" s="55">
        <f t="shared" si="3"/>
        <v>72</v>
      </c>
      <c r="R15" s="1"/>
      <c r="S15" s="1"/>
      <c r="T15" s="1"/>
      <c r="U15" s="1"/>
      <c r="V15" s="1"/>
      <c r="W15" s="1"/>
      <c r="X15" s="1"/>
      <c r="Y15" s="1"/>
      <c r="Z15" s="1"/>
    </row>
    <row r="16">
      <c r="A16" s="1"/>
      <c r="B16" s="1"/>
      <c r="C16" s="1"/>
      <c r="D16" s="49" t="s">
        <v>47</v>
      </c>
      <c r="E16" s="50">
        <v>10.0</v>
      </c>
      <c r="F16" s="50">
        <v>78.0</v>
      </c>
      <c r="G16" s="50">
        <v>3.0</v>
      </c>
      <c r="H16" s="51">
        <v>28.0</v>
      </c>
      <c r="I16" s="51">
        <v>15.0</v>
      </c>
      <c r="J16" s="51">
        <v>30.0</v>
      </c>
      <c r="K16" s="52">
        <v>5.0</v>
      </c>
      <c r="L16" s="52">
        <v>8.0</v>
      </c>
      <c r="M16" s="52">
        <v>9.0</v>
      </c>
      <c r="N16" s="53">
        <v>16.0</v>
      </c>
      <c r="O16" s="53">
        <v>3.0</v>
      </c>
      <c r="P16" s="53">
        <v>20.0</v>
      </c>
      <c r="Q16" s="55">
        <f t="shared" si="3"/>
        <v>225</v>
      </c>
      <c r="R16" s="1"/>
      <c r="S16" s="1"/>
      <c r="T16" s="1"/>
      <c r="U16" s="1"/>
      <c r="V16" s="1"/>
      <c r="W16" s="1"/>
      <c r="X16" s="1"/>
      <c r="Y16" s="1"/>
      <c r="Z16" s="1"/>
    </row>
    <row r="17">
      <c r="A17" s="1"/>
      <c r="B17" s="1"/>
      <c r="C17" s="1"/>
      <c r="D17" s="57" t="s">
        <v>9</v>
      </c>
      <c r="E17" s="50">
        <v>22.0</v>
      </c>
      <c r="F17" s="50">
        <v>5.0</v>
      </c>
      <c r="G17" s="50">
        <v>5.0</v>
      </c>
      <c r="H17" s="51">
        <v>7.0</v>
      </c>
      <c r="I17" s="51">
        <v>2.0</v>
      </c>
      <c r="J17" s="51">
        <v>15.0</v>
      </c>
      <c r="K17" s="52">
        <v>9.0</v>
      </c>
      <c r="L17" s="52">
        <v>10.0</v>
      </c>
      <c r="M17" s="52">
        <v>11.0</v>
      </c>
      <c r="N17" s="53">
        <v>18.0</v>
      </c>
      <c r="O17" s="53">
        <v>50.0</v>
      </c>
      <c r="P17" s="53">
        <v>19.0</v>
      </c>
      <c r="Q17" s="55">
        <f t="shared" si="3"/>
        <v>173</v>
      </c>
      <c r="R17" s="1"/>
      <c r="S17" s="1"/>
      <c r="T17" s="1"/>
      <c r="U17" s="1"/>
      <c r="V17" s="1"/>
      <c r="W17" s="1"/>
      <c r="X17" s="1"/>
      <c r="Y17" s="1"/>
      <c r="Z17" s="1"/>
    </row>
    <row r="18">
      <c r="A18" s="1"/>
      <c r="B18" s="1"/>
      <c r="C18" s="1"/>
      <c r="D18" s="49" t="s">
        <v>48</v>
      </c>
      <c r="E18" s="50">
        <v>3.0</v>
      </c>
      <c r="F18" s="50">
        <v>43.0</v>
      </c>
      <c r="G18" s="50">
        <v>2.0</v>
      </c>
      <c r="H18" s="51">
        <v>6.0</v>
      </c>
      <c r="I18" s="51">
        <v>20.0</v>
      </c>
      <c r="J18" s="51">
        <v>9.0</v>
      </c>
      <c r="K18" s="52">
        <v>10.0</v>
      </c>
      <c r="L18" s="52">
        <v>15.0</v>
      </c>
      <c r="M18" s="52">
        <v>9.0</v>
      </c>
      <c r="N18" s="53">
        <v>7.0</v>
      </c>
      <c r="O18" s="53">
        <v>35.0</v>
      </c>
      <c r="P18" s="53">
        <v>7.0</v>
      </c>
      <c r="Q18" s="55">
        <f t="shared" si="3"/>
        <v>166</v>
      </c>
      <c r="R18" s="1"/>
      <c r="S18" s="1"/>
      <c r="T18" s="1"/>
      <c r="U18" s="1"/>
      <c r="V18" s="1"/>
      <c r="W18" s="1"/>
      <c r="X18" s="1"/>
      <c r="Y18" s="1"/>
      <c r="Z18" s="1"/>
    </row>
    <row r="19">
      <c r="A19" s="1"/>
      <c r="B19" s="1"/>
      <c r="C19" s="1"/>
      <c r="D19" s="49" t="s">
        <v>49</v>
      </c>
      <c r="E19" s="50">
        <v>8.0</v>
      </c>
      <c r="F19" s="50">
        <v>9.0</v>
      </c>
      <c r="G19" s="50">
        <v>19.0</v>
      </c>
      <c r="H19" s="51">
        <v>21.0</v>
      </c>
      <c r="I19" s="51">
        <v>16.0</v>
      </c>
      <c r="J19" s="51">
        <v>30.0</v>
      </c>
      <c r="K19" s="52">
        <v>3.0</v>
      </c>
      <c r="L19" s="52">
        <v>11.0</v>
      </c>
      <c r="M19" s="52">
        <v>40.0</v>
      </c>
      <c r="N19" s="53">
        <v>64.0</v>
      </c>
      <c r="O19" s="53">
        <v>9.0</v>
      </c>
      <c r="P19" s="53">
        <v>15.0</v>
      </c>
      <c r="Q19" s="55">
        <f t="shared" si="3"/>
        <v>245</v>
      </c>
      <c r="R19" s="1"/>
      <c r="S19" s="1"/>
      <c r="T19" s="1"/>
      <c r="U19" s="1"/>
      <c r="V19" s="1"/>
      <c r="W19" s="1"/>
      <c r="X19" s="1"/>
      <c r="Y19" s="1"/>
      <c r="Z19" s="1"/>
    </row>
    <row r="20">
      <c r="A20" s="1"/>
      <c r="B20" s="1"/>
      <c r="C20" s="1"/>
      <c r="D20" s="49"/>
      <c r="E20" s="50"/>
      <c r="F20" s="50"/>
      <c r="G20" s="50"/>
      <c r="H20" s="51"/>
      <c r="I20" s="51"/>
      <c r="J20" s="51"/>
      <c r="K20" s="52"/>
      <c r="L20" s="52"/>
      <c r="M20" s="52"/>
      <c r="N20" s="53"/>
      <c r="O20" s="53"/>
      <c r="P20" s="53"/>
      <c r="Q20" s="55"/>
      <c r="R20" s="1"/>
      <c r="S20" s="1"/>
      <c r="T20" s="1"/>
      <c r="U20" s="1"/>
      <c r="V20" s="1"/>
      <c r="W20" s="1"/>
      <c r="X20" s="1"/>
      <c r="Y20" s="1"/>
      <c r="Z20" s="1"/>
    </row>
    <row r="21" ht="15.75" customHeight="1">
      <c r="A21" s="1"/>
      <c r="B21" s="1"/>
      <c r="C21" s="1"/>
      <c r="D21" s="56" t="s">
        <v>50</v>
      </c>
      <c r="E21" s="50"/>
      <c r="F21" s="50"/>
      <c r="G21" s="50"/>
      <c r="H21" s="51"/>
      <c r="I21" s="51"/>
      <c r="J21" s="51"/>
      <c r="K21" s="52"/>
      <c r="L21" s="52"/>
      <c r="M21" s="52"/>
      <c r="N21" s="53"/>
      <c r="O21" s="53"/>
      <c r="P21" s="53"/>
      <c r="Q21" s="55"/>
      <c r="R21" s="1"/>
      <c r="S21" s="1"/>
      <c r="T21" s="1"/>
      <c r="U21" s="1"/>
      <c r="V21" s="1"/>
      <c r="W21" s="1"/>
      <c r="X21" s="1"/>
      <c r="Y21" s="1"/>
      <c r="Z21" s="1"/>
    </row>
    <row r="22" ht="15.75" customHeight="1">
      <c r="A22" s="1"/>
      <c r="B22" s="1"/>
      <c r="C22" s="1"/>
      <c r="D22" s="49" t="s">
        <v>51</v>
      </c>
      <c r="E22" s="50">
        <v>5.0</v>
      </c>
      <c r="F22" s="50">
        <v>10.0</v>
      </c>
      <c r="G22" s="50">
        <v>5.0</v>
      </c>
      <c r="H22" s="51">
        <v>7.0</v>
      </c>
      <c r="I22" s="51">
        <v>7.0</v>
      </c>
      <c r="J22" s="51">
        <v>2.0</v>
      </c>
      <c r="K22" s="52">
        <v>25.0</v>
      </c>
      <c r="L22" s="52">
        <v>3.0</v>
      </c>
      <c r="M22" s="52">
        <v>7.0</v>
      </c>
      <c r="N22" s="53">
        <v>8.0</v>
      </c>
      <c r="O22" s="53">
        <v>7.0</v>
      </c>
      <c r="P22" s="53">
        <v>15.0</v>
      </c>
      <c r="Q22" s="55">
        <f t="shared" ref="Q22:Q23" si="4">SUM(E22:P22)</f>
        <v>101</v>
      </c>
      <c r="R22" s="1"/>
      <c r="S22" s="1"/>
      <c r="T22" s="1"/>
      <c r="U22" s="1"/>
      <c r="V22" s="1"/>
      <c r="W22" s="1"/>
      <c r="X22" s="1"/>
      <c r="Y22" s="1"/>
      <c r="Z22" s="1"/>
    </row>
    <row r="23" ht="15.75" customHeight="1">
      <c r="A23" s="1"/>
      <c r="B23" s="1"/>
      <c r="C23" s="1"/>
      <c r="D23" s="58" t="s">
        <v>52</v>
      </c>
      <c r="E23" s="59">
        <v>1.0</v>
      </c>
      <c r="F23" s="59">
        <v>4.0</v>
      </c>
      <c r="G23" s="59">
        <v>9.0</v>
      </c>
      <c r="H23" s="60">
        <v>6.0</v>
      </c>
      <c r="I23" s="60">
        <v>1.0</v>
      </c>
      <c r="J23" s="60">
        <v>15.0</v>
      </c>
      <c r="K23" s="61">
        <v>7.0</v>
      </c>
      <c r="L23" s="61">
        <v>60.0</v>
      </c>
      <c r="M23" s="61">
        <v>26.0</v>
      </c>
      <c r="N23" s="62">
        <v>7.0</v>
      </c>
      <c r="O23" s="62">
        <v>19.0</v>
      </c>
      <c r="P23" s="62">
        <v>25.0</v>
      </c>
      <c r="Q23" s="63">
        <f t="shared" si="4"/>
        <v>180</v>
      </c>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64" t="s">
        <v>53</v>
      </c>
      <c r="E25" s="6"/>
      <c r="F25" s="6"/>
      <c r="G25" s="6"/>
      <c r="H25" s="6"/>
      <c r="I25" s="7"/>
      <c r="J25" s="1"/>
      <c r="K25" s="1"/>
      <c r="L25" s="1"/>
      <c r="M25" s="1"/>
      <c r="N25" s="1"/>
      <c r="O25" s="1"/>
      <c r="P25" s="1"/>
      <c r="Q25" s="1"/>
      <c r="R25" s="1"/>
      <c r="S25" s="1"/>
      <c r="T25" s="1"/>
      <c r="U25" s="1"/>
      <c r="V25" s="1"/>
      <c r="W25" s="1"/>
      <c r="X25" s="1"/>
      <c r="Y25" s="1"/>
      <c r="Z25" s="1"/>
    </row>
    <row r="26" ht="15.75" customHeight="1">
      <c r="A26" s="1"/>
      <c r="B26" s="1"/>
      <c r="C26" s="1"/>
      <c r="D26" s="11"/>
      <c r="E26" s="65" t="s">
        <v>54</v>
      </c>
      <c r="F26" s="65" t="s">
        <v>55</v>
      </c>
      <c r="G26" s="65" t="s">
        <v>56</v>
      </c>
      <c r="H26" s="65" t="s">
        <v>57</v>
      </c>
      <c r="I26" s="66" t="s">
        <v>12</v>
      </c>
      <c r="J26" s="1"/>
      <c r="K26" s="1"/>
      <c r="L26" s="1"/>
      <c r="M26" s="1"/>
      <c r="N26" s="1"/>
      <c r="O26" s="1"/>
      <c r="P26" s="1"/>
      <c r="Q26" s="1"/>
      <c r="R26" s="1"/>
      <c r="S26" s="1"/>
      <c r="T26" s="1"/>
      <c r="U26" s="1"/>
      <c r="V26" s="1"/>
      <c r="W26" s="1"/>
      <c r="X26" s="1"/>
      <c r="Y26" s="1"/>
      <c r="Z26" s="1"/>
    </row>
    <row r="27" ht="15.75" customHeight="1">
      <c r="A27" s="1"/>
      <c r="B27" s="1"/>
      <c r="C27" s="1"/>
      <c r="D27" s="67" t="s">
        <v>58</v>
      </c>
      <c r="E27" s="68">
        <f>((SUM(E11:G11)/((E4*31)+(F4*28)+(G4*31)))*1000)</f>
        <v>20.20951145</v>
      </c>
      <c r="F27" s="68">
        <f>((SUM(E7:G7))/((E4*31)+(F4*28)+(G4*31)))*1000</f>
        <v>4.82061741</v>
      </c>
      <c r="G27" s="68">
        <f>((SUM(E8:G8))/((E4*31)+(F4*28)+(G4*31)))*1000</f>
        <v>5.469546677</v>
      </c>
      <c r="H27" s="68">
        <f>((SUM(E9:G9))/((E4*31)+(F4*28)+(G4*31)))*1000</f>
        <v>7.138221934</v>
      </c>
      <c r="I27" s="69">
        <f>((SUM(E10:G10))/((E4*31)+(F4*28)+(G4*31)))*1000</f>
        <v>2.781125429</v>
      </c>
      <c r="J27" s="1"/>
      <c r="K27" s="1"/>
      <c r="L27" s="1"/>
      <c r="M27" s="1"/>
      <c r="N27" s="1"/>
      <c r="O27" s="1"/>
      <c r="P27" s="1"/>
      <c r="Q27" s="1"/>
      <c r="R27" s="1"/>
      <c r="S27" s="1"/>
      <c r="T27" s="1"/>
      <c r="U27" s="1"/>
      <c r="V27" s="1"/>
      <c r="W27" s="1"/>
      <c r="X27" s="1"/>
      <c r="Y27" s="1"/>
      <c r="Z27" s="1"/>
    </row>
    <row r="28" ht="15.75" customHeight="1">
      <c r="A28" s="1"/>
      <c r="B28" s="1"/>
      <c r="C28" s="1"/>
      <c r="D28" s="70" t="s">
        <v>59</v>
      </c>
      <c r="E28" s="71">
        <f>((SUM(H11:J11)/((H4*30)+(I4*30)+(J4*30)))*1000)</f>
        <v>10.51964512</v>
      </c>
      <c r="F28" s="71">
        <f>((SUM(H7:J7)/((H4*30)+(I4*30)+(J4*30)))*1000)</f>
        <v>2.408111534</v>
      </c>
      <c r="G28" s="71">
        <f>((SUM(H8:J8)/((H4*30)+(I4*30)+(J4*30)))*1000)</f>
        <v>2.408111534</v>
      </c>
      <c r="H28" s="71">
        <f>((SUM(H9:J9)/((H4*30)+(I4*30)+(J4*30)))*1000)</f>
        <v>1.394169835</v>
      </c>
      <c r="I28" s="72">
        <f>((SUM(H10:J10)/((H4*30)+(I4*30)+(J4*30)))*1000)</f>
        <v>4.309252218</v>
      </c>
      <c r="J28" s="1"/>
      <c r="K28" s="1"/>
      <c r="L28" s="1"/>
      <c r="M28" s="1"/>
      <c r="N28" s="1"/>
      <c r="O28" s="1"/>
      <c r="P28" s="1"/>
      <c r="Q28" s="1"/>
      <c r="R28" s="1"/>
      <c r="S28" s="1"/>
      <c r="T28" s="1"/>
      <c r="U28" s="1"/>
      <c r="V28" s="1"/>
      <c r="W28" s="1"/>
      <c r="X28" s="1"/>
      <c r="Y28" s="1"/>
      <c r="Z28" s="1"/>
    </row>
    <row r="29" ht="15.75" customHeight="1">
      <c r="A29" s="1"/>
      <c r="B29" s="1"/>
      <c r="C29" s="1"/>
      <c r="D29" s="73" t="s">
        <v>60</v>
      </c>
      <c r="E29" s="74">
        <f>((SUM(K11:M11)/((K4*31)+(L4*31)+(M4*30)))*1000)</f>
        <v>9.341010877</v>
      </c>
      <c r="F29" s="74">
        <f>((SUM(K7:M7)/((K4*31)+(L4*31)+(M4*30)))*1000)</f>
        <v>2.687140115</v>
      </c>
      <c r="G29" s="74">
        <f>((SUM(K8:M8)/((K4*31)+(L4*31)+(M4*30)))*1000)</f>
        <v>2.303262956</v>
      </c>
      <c r="H29" s="74">
        <f>((SUM(K9:M9)/((K4*31)+(L4*31)+(M4*30)))*1000)</f>
        <v>2.303262956</v>
      </c>
      <c r="I29" s="75">
        <f>((SUM(K10:M10)/((K4*31)+(L4*31)+(M4*30)))*1000)</f>
        <v>2.04734485</v>
      </c>
      <c r="J29" s="1"/>
      <c r="K29" s="1"/>
      <c r="L29" s="1"/>
      <c r="M29" s="1"/>
      <c r="N29" s="1"/>
      <c r="O29" s="1"/>
      <c r="P29" s="1"/>
      <c r="Q29" s="1"/>
      <c r="R29" s="1"/>
      <c r="S29" s="1"/>
      <c r="T29" s="1"/>
      <c r="U29" s="1"/>
      <c r="V29" s="1"/>
      <c r="W29" s="1"/>
      <c r="X29" s="1"/>
      <c r="Y29" s="1"/>
      <c r="Z29" s="1"/>
    </row>
    <row r="30" ht="15.75" customHeight="1">
      <c r="A30" s="1"/>
      <c r="B30" s="1"/>
      <c r="C30" s="1"/>
      <c r="D30" s="76" t="s">
        <v>61</v>
      </c>
      <c r="E30" s="77">
        <f>((SUM(N11:P11)/((N4*31)+(O4*30)+(P4*31)))*1000)</f>
        <v>8.863983698</v>
      </c>
      <c r="F30" s="77">
        <f>((SUM(N7:P7)/((N4*31)+(O4*30)+(P4*31)))*1000)</f>
        <v>2.241467142</v>
      </c>
      <c r="G30" s="77">
        <f>((SUM(N8:P8)/((N4*31)+(O4*30)+(P4*31)))*1000)</f>
        <v>3.362200713</v>
      </c>
      <c r="H30" s="77">
        <f>((SUM(N9:P9)/((N4*31)+(O4*30)+(P4*31)))*1000)</f>
        <v>1.528273051</v>
      </c>
      <c r="I30" s="78">
        <f>((SUM(N10:P10)/((N4*31)+(O4*30)+(P4*31)))*1000)</f>
        <v>1.732042792</v>
      </c>
      <c r="J30" s="1"/>
      <c r="K30" s="1"/>
      <c r="L30" s="1"/>
      <c r="M30" s="1"/>
      <c r="N30" s="1"/>
      <c r="O30" s="1"/>
      <c r="P30" s="1"/>
      <c r="Q30" s="1"/>
      <c r="R30" s="1"/>
      <c r="S30" s="1"/>
      <c r="T30" s="1"/>
      <c r="U30" s="1"/>
      <c r="V30" s="1"/>
      <c r="W30" s="1"/>
      <c r="X30" s="1"/>
      <c r="Y30" s="1"/>
      <c r="Z30" s="1"/>
    </row>
    <row r="31" ht="15.75" customHeight="1">
      <c r="A31" s="1"/>
      <c r="B31" s="1"/>
      <c r="C31" s="1"/>
      <c r="D31" s="79" t="s">
        <v>62</v>
      </c>
      <c r="E31" s="80">
        <f>((SUM(E11:P11)/((Q4*365))*1000))</f>
        <v>12.63013699</v>
      </c>
      <c r="F31" s="80">
        <f>((SUM(E7:P7)/((Q4*365))*1000))</f>
        <v>3.123287671</v>
      </c>
      <c r="G31" s="80">
        <f>((SUM(E8:P8)/((Q4*365))*1000))</f>
        <v>3.534246575</v>
      </c>
      <c r="H31" s="80">
        <f>((SUM(E9:P9)/((Q4*365))*1000))</f>
        <v>3.315068493</v>
      </c>
      <c r="I31" s="81">
        <f>((SUM(E10:P10)/((Q4*365))*1000))</f>
        <v>2.657534247</v>
      </c>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82" t="s">
        <v>63</v>
      </c>
      <c r="E33" s="6"/>
      <c r="F33" s="6"/>
      <c r="G33" s="6"/>
      <c r="H33" s="6"/>
      <c r="I33" s="6"/>
      <c r="J33" s="7"/>
      <c r="K33" s="83"/>
      <c r="L33" s="1"/>
      <c r="M33" s="1"/>
      <c r="N33" s="1"/>
      <c r="O33" s="1"/>
      <c r="P33" s="1"/>
      <c r="Q33" s="1"/>
      <c r="R33" s="1"/>
      <c r="S33" s="1"/>
      <c r="T33" s="1"/>
      <c r="U33" s="1"/>
      <c r="V33" s="1"/>
      <c r="W33" s="1"/>
      <c r="X33" s="1"/>
      <c r="Y33" s="1"/>
      <c r="Z33" s="1"/>
    </row>
    <row r="34" ht="15.75" customHeight="1">
      <c r="A34" s="1"/>
      <c r="B34" s="1"/>
      <c r="C34" s="1"/>
      <c r="D34" s="11"/>
      <c r="E34" s="83" t="s">
        <v>2</v>
      </c>
      <c r="F34" s="83" t="s">
        <v>5</v>
      </c>
      <c r="G34" s="65" t="s">
        <v>64</v>
      </c>
      <c r="H34" s="65" t="s">
        <v>9</v>
      </c>
      <c r="I34" s="65" t="s">
        <v>48</v>
      </c>
      <c r="J34" s="66" t="s">
        <v>65</v>
      </c>
      <c r="K34" s="1"/>
      <c r="L34" s="1"/>
      <c r="M34" s="1"/>
      <c r="N34" s="1"/>
      <c r="O34" s="1"/>
      <c r="P34" s="1"/>
      <c r="Q34" s="1"/>
      <c r="R34" s="1"/>
      <c r="S34" s="1"/>
      <c r="T34" s="1"/>
      <c r="U34" s="1"/>
      <c r="V34" s="1"/>
      <c r="W34" s="1"/>
      <c r="X34" s="1"/>
      <c r="Y34" s="1"/>
      <c r="Z34" s="1"/>
    </row>
    <row r="35" ht="15.75" customHeight="1">
      <c r="A35" s="1"/>
      <c r="B35" s="1"/>
      <c r="C35" s="1"/>
      <c r="D35" s="67" t="s">
        <v>58</v>
      </c>
      <c r="E35" s="68">
        <f>((SUM(E14:G14))/((E4*31)+(F4*28)+(G4*31)))*1000</f>
        <v>10.93909335</v>
      </c>
      <c r="F35" s="68">
        <f>((SUM(E15:G15))/((E4*31)+(F4*28)+(G4*31)))*1000</f>
        <v>1.483266895</v>
      </c>
      <c r="G35" s="68">
        <f>((SUM(E16:G16))/((E4*31)+(F4*28)+(G4*31)))*1000</f>
        <v>8.436080467</v>
      </c>
      <c r="H35" s="68">
        <f>((SUM(E17:G17))/((E4*31)+(F4*28)+(G4*31)))*1000</f>
        <v>2.966533791</v>
      </c>
      <c r="I35" s="68">
        <f>((SUM(E18:G18))/((E4*31)+(F4*28)+(G4*31)))*1000</f>
        <v>4.449800686</v>
      </c>
      <c r="J35" s="69">
        <f>((SUM(E19:G19))/((E4*31)+(F4*28)+(G4*31)))*1000</f>
        <v>3.337350515</v>
      </c>
      <c r="K35" s="1"/>
      <c r="L35" s="1"/>
      <c r="M35" s="1"/>
      <c r="N35" s="1"/>
      <c r="O35" s="1"/>
      <c r="P35" s="1"/>
      <c r="Q35" s="1"/>
      <c r="R35" s="1"/>
      <c r="S35" s="1"/>
      <c r="T35" s="1"/>
      <c r="U35" s="1"/>
      <c r="V35" s="1"/>
      <c r="W35" s="1"/>
      <c r="X35" s="1"/>
      <c r="Y35" s="1"/>
      <c r="Z35" s="1"/>
    </row>
    <row r="36" ht="15.75" customHeight="1">
      <c r="A36" s="1"/>
      <c r="B36" s="1"/>
      <c r="C36" s="1"/>
      <c r="D36" s="70" t="s">
        <v>59</v>
      </c>
      <c r="E36" s="71">
        <f>((SUM(H14:J14))/((H4*30)+(I4*31)+(J4*30)))*1000</f>
        <v>1.256439251</v>
      </c>
      <c r="F36" s="71">
        <f>((SUM(H15:J15))/((H4*30)+(I4*31)+(J4*30)))*1000</f>
        <v>2.010302802</v>
      </c>
      <c r="G36" s="71">
        <f>((SUM(H16:J16))/((H4*30)+(I4*31)+(J4*30)))*1000</f>
        <v>9.172006533</v>
      </c>
      <c r="H36" s="71">
        <f>((SUM(H17:J17))/((H4*30)+(I4*31)+(J4*30)))*1000</f>
        <v>3.015454203</v>
      </c>
      <c r="I36" s="71">
        <f>((SUM(H18:J18))/((H4*30)+(I4*31)+(J4*30)))*1000</f>
        <v>4.397537379</v>
      </c>
      <c r="J36" s="72">
        <f>((SUM(H19:J19))/((H4*30)+(I4*31)+(J4*30)))*1000</f>
        <v>8.418142983</v>
      </c>
      <c r="K36" s="1"/>
      <c r="L36" s="1"/>
      <c r="M36" s="1"/>
      <c r="N36" s="1"/>
      <c r="O36" s="1"/>
      <c r="P36" s="1"/>
      <c r="Q36" s="1"/>
      <c r="R36" s="1"/>
      <c r="S36" s="1"/>
      <c r="T36" s="1"/>
      <c r="U36" s="1"/>
      <c r="V36" s="1"/>
      <c r="W36" s="1"/>
      <c r="X36" s="1"/>
      <c r="Y36" s="1"/>
      <c r="Z36" s="1"/>
    </row>
    <row r="37" ht="15.75" customHeight="1">
      <c r="A37" s="1"/>
      <c r="B37" s="1"/>
      <c r="C37" s="1"/>
      <c r="D37" s="73" t="s">
        <v>60</v>
      </c>
      <c r="E37" s="74">
        <f>((SUM(K14:M14))/((K4*31)+(L4*31)+(M4*30)))*1000</f>
        <v>1.279590531</v>
      </c>
      <c r="F37" s="74">
        <f>((SUM(K15:M15))/((K4*31)+(L4*31)+(M4*30)))*1000</f>
        <v>2.559181062</v>
      </c>
      <c r="G37" s="74">
        <f>((SUM(K16:M16))/((K4*31)+(L4*31)+(M4*30)))*1000</f>
        <v>2.815099168</v>
      </c>
      <c r="H37" s="74">
        <f>((SUM(K17:M17))/((K4*31)+(L4*31)+(M4*30)))*1000</f>
        <v>3.838771593</v>
      </c>
      <c r="I37" s="74">
        <f>((SUM(K18:M18))/((K4*31)+(L4*31)+(M4*30)))*1000</f>
        <v>4.350607806</v>
      </c>
      <c r="J37" s="75">
        <f>((SUM(K19:M19))/((K4*31)+(L4*31)+(M4*30)))*1000</f>
        <v>6.909788868</v>
      </c>
      <c r="K37" s="1"/>
      <c r="L37" s="1"/>
      <c r="M37" s="1"/>
      <c r="N37" s="1"/>
      <c r="O37" s="1"/>
      <c r="P37" s="1"/>
      <c r="Q37" s="1"/>
      <c r="R37" s="1"/>
      <c r="S37" s="1"/>
      <c r="T37" s="1"/>
      <c r="U37" s="1"/>
      <c r="V37" s="1"/>
      <c r="W37" s="1"/>
      <c r="X37" s="1"/>
      <c r="Y37" s="1"/>
      <c r="Z37" s="1"/>
    </row>
    <row r="38" ht="15.75" customHeight="1">
      <c r="A38" s="1"/>
      <c r="B38" s="1"/>
      <c r="C38" s="1"/>
      <c r="D38" s="76" t="s">
        <v>61</v>
      </c>
      <c r="E38" s="77">
        <f>((SUM(N14:P14))/((N4*31)+(O4*30)+(P4*31)))*1000</f>
        <v>2.445236882</v>
      </c>
      <c r="F38" s="77">
        <f>((SUM(N15:P15))/((N4*31)+(O4*30)+(P4*31)))*1000</f>
        <v>2.037697402</v>
      </c>
      <c r="G38" s="77">
        <f>((SUM(N16:P16))/((N4*31)+(O4*30)+(P4*31)))*1000</f>
        <v>3.973509934</v>
      </c>
      <c r="H38" s="77">
        <f>((SUM(N17:P17))/((N4*31)+(O4*30)+(P4*31)))*1000</f>
        <v>8.863983698</v>
      </c>
      <c r="I38" s="77">
        <f>((SUM(N18:P18))/((N4*31)+(O4*30)+(P4*31)))*1000</f>
        <v>4.992358635</v>
      </c>
      <c r="J38" s="78">
        <f>((SUM(N19:P19))/((N4*31)+(O4*30)+(P4*31)))*1000</f>
        <v>8.965868569</v>
      </c>
      <c r="K38" s="1"/>
      <c r="L38" s="1"/>
      <c r="M38" s="1"/>
      <c r="N38" s="1"/>
      <c r="O38" s="1"/>
      <c r="P38" s="1"/>
      <c r="Q38" s="1"/>
      <c r="R38" s="1"/>
      <c r="S38" s="1"/>
      <c r="T38" s="1"/>
      <c r="U38" s="1"/>
      <c r="V38" s="1"/>
      <c r="W38" s="1"/>
      <c r="X38" s="1"/>
      <c r="Y38" s="1"/>
      <c r="Z38" s="1"/>
    </row>
    <row r="39" ht="15.75" customHeight="1">
      <c r="A39" s="1"/>
      <c r="B39" s="1"/>
      <c r="C39" s="1"/>
      <c r="D39" s="79" t="s">
        <v>62</v>
      </c>
      <c r="E39" s="80">
        <f>((SUM(E14:P14)/((Q4*365))*1000))</f>
        <v>4.438356164</v>
      </c>
      <c r="F39" s="80">
        <f>((SUM(E15:P15)/((Q4*365))*1000))</f>
        <v>1.97260274</v>
      </c>
      <c r="G39" s="80">
        <f>((SUM(E16:P16)/((Q4*365))*1000))</f>
        <v>6.164383562</v>
      </c>
      <c r="H39" s="80">
        <f>((SUM(E17:P17)/((Q4*365))*1000))</f>
        <v>4.739726027</v>
      </c>
      <c r="I39" s="80">
        <f>((SUM(E18:P18)/((Q4*365))*1000))</f>
        <v>4.547945205</v>
      </c>
      <c r="J39" s="81">
        <f>((SUM(E19:P19)/((Q4*365))*1000))</f>
        <v>6.712328767</v>
      </c>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82" t="s">
        <v>66</v>
      </c>
      <c r="E41" s="7"/>
      <c r="F41" s="83"/>
      <c r="G41" s="83"/>
      <c r="H41" s="1"/>
      <c r="I41" s="1"/>
      <c r="J41" s="1"/>
      <c r="K41" s="1"/>
      <c r="L41" s="1"/>
      <c r="M41" s="1"/>
      <c r="N41" s="1"/>
      <c r="O41" s="1"/>
      <c r="P41" s="1"/>
      <c r="Q41" s="1"/>
      <c r="R41" s="1"/>
      <c r="S41" s="1"/>
      <c r="T41" s="1"/>
      <c r="U41" s="1"/>
      <c r="V41" s="1"/>
      <c r="W41" s="1"/>
      <c r="X41" s="1"/>
      <c r="Y41" s="1"/>
      <c r="Z41" s="1"/>
    </row>
    <row r="42" ht="15.75" customHeight="1">
      <c r="A42" s="1"/>
      <c r="B42" s="1"/>
      <c r="C42" s="1"/>
      <c r="D42" s="67" t="s">
        <v>58</v>
      </c>
      <c r="E42" s="69">
        <f>((SUM(E22:G22))/((E4*31)+(F4*28)+(G4*31)))*1000</f>
        <v>1.854083619</v>
      </c>
      <c r="F42" s="1"/>
      <c r="G42" s="84"/>
      <c r="H42" s="1"/>
      <c r="I42" s="1"/>
      <c r="J42" s="1"/>
      <c r="K42" s="1"/>
      <c r="L42" s="1"/>
      <c r="M42" s="1"/>
      <c r="N42" s="1"/>
      <c r="O42" s="1"/>
      <c r="P42" s="1"/>
      <c r="Q42" s="1"/>
      <c r="R42" s="1"/>
      <c r="S42" s="1"/>
      <c r="T42" s="1"/>
      <c r="U42" s="1"/>
      <c r="V42" s="1"/>
      <c r="W42" s="1"/>
      <c r="X42" s="1"/>
      <c r="Y42" s="1"/>
      <c r="Z42" s="1"/>
    </row>
    <row r="43" ht="15.75" customHeight="1">
      <c r="A43" s="1"/>
      <c r="B43" s="1"/>
      <c r="C43" s="1"/>
      <c r="D43" s="70" t="s">
        <v>59</v>
      </c>
      <c r="E43" s="72">
        <f>((SUM(H22:J22))/((H4*30)+(I4*31)+(J4*30)))*1000</f>
        <v>2.010302802</v>
      </c>
      <c r="F43" s="1"/>
      <c r="G43" s="84"/>
      <c r="H43" s="1"/>
      <c r="I43" s="1"/>
      <c r="J43" s="1"/>
      <c r="K43" s="1"/>
      <c r="L43" s="1"/>
      <c r="M43" s="1"/>
      <c r="N43" s="1"/>
      <c r="O43" s="1"/>
      <c r="P43" s="1"/>
      <c r="Q43" s="1"/>
      <c r="R43" s="1"/>
      <c r="S43" s="1"/>
      <c r="T43" s="1"/>
      <c r="U43" s="1"/>
      <c r="V43" s="1"/>
      <c r="W43" s="1"/>
      <c r="X43" s="1"/>
      <c r="Y43" s="1"/>
      <c r="Z43" s="1"/>
    </row>
    <row r="44" ht="15.75" customHeight="1">
      <c r="A44" s="1"/>
      <c r="B44" s="1"/>
      <c r="C44" s="1"/>
      <c r="D44" s="73" t="s">
        <v>60</v>
      </c>
      <c r="E44" s="75">
        <f>((SUM(K22:M22))/((K4*31)+(L4*31)+(M4*30)))*1000</f>
        <v>4.478566859</v>
      </c>
      <c r="F44" s="1"/>
      <c r="G44" s="84"/>
      <c r="H44" s="1"/>
      <c r="I44" s="1"/>
      <c r="J44" s="1"/>
      <c r="K44" s="1"/>
      <c r="L44" s="1"/>
      <c r="M44" s="1"/>
      <c r="N44" s="1"/>
      <c r="O44" s="1"/>
      <c r="P44" s="1"/>
      <c r="Q44" s="1"/>
      <c r="R44" s="1"/>
      <c r="S44" s="1"/>
      <c r="T44" s="1"/>
      <c r="U44" s="1"/>
      <c r="V44" s="1"/>
      <c r="W44" s="1"/>
      <c r="X44" s="1"/>
      <c r="Y44" s="1"/>
      <c r="Z44" s="1"/>
    </row>
    <row r="45" ht="15.75" customHeight="1">
      <c r="A45" s="1"/>
      <c r="B45" s="1"/>
      <c r="C45" s="1"/>
      <c r="D45" s="76" t="s">
        <v>61</v>
      </c>
      <c r="E45" s="78">
        <f>((SUM(N22:P22))/((N4*31)+(O4*30)+(P4*31)))*1000</f>
        <v>3.056546103</v>
      </c>
      <c r="F45" s="1"/>
      <c r="G45" s="84"/>
      <c r="H45" s="1"/>
      <c r="I45" s="1"/>
      <c r="J45" s="1"/>
      <c r="K45" s="1"/>
      <c r="L45" s="1"/>
      <c r="M45" s="1"/>
      <c r="N45" s="1"/>
      <c r="O45" s="1"/>
      <c r="P45" s="1"/>
      <c r="Q45" s="1"/>
      <c r="R45" s="1"/>
      <c r="S45" s="1"/>
      <c r="T45" s="1"/>
      <c r="U45" s="1"/>
      <c r="V45" s="1"/>
      <c r="W45" s="1"/>
      <c r="X45" s="1"/>
      <c r="Y45" s="1"/>
      <c r="Z45" s="1"/>
    </row>
    <row r="46" ht="15.75" customHeight="1">
      <c r="A46" s="1"/>
      <c r="B46" s="1"/>
      <c r="C46" s="1"/>
      <c r="D46" s="79" t="s">
        <v>62</v>
      </c>
      <c r="E46" s="81">
        <f>((SUM(E22:P22)/((Q4*365))*1000))</f>
        <v>2.767123288</v>
      </c>
      <c r="F46" s="1"/>
      <c r="G46" s="84"/>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82" t="s">
        <v>67</v>
      </c>
      <c r="E48" s="7"/>
      <c r="F48" s="83"/>
      <c r="G48" s="83"/>
      <c r="H48" s="1"/>
      <c r="I48" s="1"/>
      <c r="J48" s="1"/>
      <c r="K48" s="1"/>
      <c r="L48" s="1"/>
      <c r="M48" s="1"/>
      <c r="N48" s="1"/>
      <c r="O48" s="1"/>
      <c r="P48" s="1"/>
      <c r="Q48" s="1"/>
      <c r="R48" s="1"/>
      <c r="S48" s="1"/>
      <c r="T48" s="1"/>
      <c r="U48" s="1"/>
      <c r="V48" s="1"/>
      <c r="W48" s="1"/>
      <c r="X48" s="1"/>
      <c r="Y48" s="1"/>
      <c r="Z48" s="1"/>
    </row>
    <row r="49" ht="15.75" customHeight="1">
      <c r="A49" s="1"/>
      <c r="B49" s="1"/>
      <c r="C49" s="1"/>
      <c r="D49" s="67" t="s">
        <v>58</v>
      </c>
      <c r="E49" s="69">
        <f>((SUM(E23:G23))/((E4*31)+(F4*28)+(G4*31)))*1000</f>
        <v>1.297858533</v>
      </c>
      <c r="F49" s="1"/>
      <c r="G49" s="84"/>
      <c r="H49" s="1"/>
      <c r="I49" s="1"/>
      <c r="J49" s="1"/>
      <c r="K49" s="1"/>
      <c r="L49" s="1"/>
      <c r="M49" s="1"/>
      <c r="N49" s="1"/>
      <c r="O49" s="1"/>
      <c r="P49" s="1"/>
      <c r="Q49" s="1"/>
      <c r="R49" s="1"/>
      <c r="S49" s="1"/>
      <c r="T49" s="1"/>
      <c r="U49" s="1"/>
      <c r="V49" s="1"/>
      <c r="W49" s="1"/>
      <c r="X49" s="1"/>
      <c r="Y49" s="1"/>
      <c r="Z49" s="1"/>
    </row>
    <row r="50" ht="15.75" customHeight="1">
      <c r="A50" s="1"/>
      <c r="B50" s="1"/>
      <c r="C50" s="1"/>
      <c r="D50" s="70" t="s">
        <v>59</v>
      </c>
      <c r="E50" s="72">
        <f>((SUM(H23:J23))/((H4*30)+(I4*31)+(J4*30)))*1000</f>
        <v>2.764166353</v>
      </c>
      <c r="F50" s="1"/>
      <c r="G50" s="84"/>
      <c r="H50" s="1"/>
      <c r="I50" s="1"/>
      <c r="J50" s="1"/>
      <c r="K50" s="1"/>
      <c r="L50" s="1"/>
      <c r="M50" s="1"/>
      <c r="N50" s="1"/>
      <c r="O50" s="1"/>
      <c r="P50" s="1"/>
      <c r="Q50" s="1"/>
      <c r="R50" s="1"/>
      <c r="S50" s="1"/>
      <c r="T50" s="1"/>
      <c r="U50" s="1"/>
      <c r="V50" s="1"/>
      <c r="W50" s="1"/>
      <c r="X50" s="1"/>
      <c r="Y50" s="1"/>
      <c r="Z50" s="1"/>
    </row>
    <row r="51" ht="15.75" customHeight="1">
      <c r="A51" s="1"/>
      <c r="B51" s="1"/>
      <c r="C51" s="1"/>
      <c r="D51" s="73" t="s">
        <v>60</v>
      </c>
      <c r="E51" s="75">
        <f>((SUM(K23:M23))/((K4*31)+(L4*31)+(M4*30)))*1000</f>
        <v>11.90019194</v>
      </c>
      <c r="F51" s="1"/>
      <c r="G51" s="84"/>
      <c r="H51" s="1"/>
      <c r="I51" s="1"/>
      <c r="J51" s="1"/>
      <c r="K51" s="1"/>
      <c r="L51" s="1"/>
      <c r="M51" s="1"/>
      <c r="N51" s="1"/>
      <c r="O51" s="1"/>
      <c r="P51" s="1"/>
      <c r="Q51" s="1"/>
      <c r="R51" s="1"/>
      <c r="S51" s="1"/>
      <c r="T51" s="1"/>
      <c r="U51" s="1"/>
      <c r="V51" s="1"/>
      <c r="W51" s="1"/>
      <c r="X51" s="1"/>
      <c r="Y51" s="1"/>
      <c r="Z51" s="1"/>
    </row>
    <row r="52" ht="15.75" customHeight="1">
      <c r="A52" s="1"/>
      <c r="B52" s="1"/>
      <c r="C52" s="1"/>
      <c r="D52" s="76" t="s">
        <v>61</v>
      </c>
      <c r="E52" s="78">
        <f>((SUM(N23:P23))/((N4*31)+(O4*30)+(P4*31)))*1000</f>
        <v>5.196128375</v>
      </c>
      <c r="F52" s="1"/>
      <c r="G52" s="84"/>
      <c r="H52" s="1"/>
      <c r="I52" s="1"/>
      <c r="J52" s="1"/>
      <c r="K52" s="1"/>
      <c r="L52" s="1"/>
      <c r="M52" s="1"/>
      <c r="N52" s="1"/>
      <c r="O52" s="1"/>
      <c r="P52" s="1"/>
      <c r="Q52" s="1"/>
      <c r="R52" s="1"/>
      <c r="S52" s="1"/>
      <c r="T52" s="1"/>
      <c r="U52" s="1"/>
      <c r="V52" s="1"/>
      <c r="W52" s="1"/>
      <c r="X52" s="1"/>
      <c r="Y52" s="1"/>
      <c r="Z52" s="1"/>
    </row>
    <row r="53" ht="15.75" customHeight="1">
      <c r="A53" s="1"/>
      <c r="B53" s="1"/>
      <c r="C53" s="1"/>
      <c r="D53" s="79" t="s">
        <v>62</v>
      </c>
      <c r="E53" s="81">
        <f>((SUM(E23:P23)/((Q4*365))*1000))</f>
        <v>4.931506849</v>
      </c>
      <c r="F53" s="1"/>
      <c r="G53" s="84"/>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D1:Q2"/>
    <mergeCell ref="D25:I25"/>
    <mergeCell ref="D33:J33"/>
    <mergeCell ref="D41:E41"/>
    <mergeCell ref="D48:E4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7.0"/>
    <col customWidth="1" min="3" max="3" width="26.14"/>
    <col customWidth="1" min="4" max="9" width="14.43"/>
    <col customWidth="1" min="10" max="10" width="17.57"/>
    <col customWidth="1" min="11" max="16"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
      <c r="C2" s="85" t="s">
        <v>68</v>
      </c>
      <c r="Q2" s="1"/>
      <c r="R2" s="1"/>
      <c r="S2" s="1"/>
      <c r="T2" s="1"/>
      <c r="U2" s="1"/>
      <c r="V2" s="1"/>
      <c r="W2" s="1"/>
      <c r="X2" s="1"/>
      <c r="Y2" s="1"/>
      <c r="Z2" s="1"/>
    </row>
    <row r="3" ht="15.0" customHeight="1">
      <c r="A3" s="1"/>
      <c r="B3" s="1"/>
      <c r="Q3" s="1"/>
      <c r="R3" s="1"/>
      <c r="S3" s="1"/>
      <c r="T3" s="1"/>
      <c r="U3" s="1"/>
      <c r="V3" s="1"/>
      <c r="W3" s="1"/>
      <c r="X3" s="1"/>
      <c r="Y3" s="1"/>
      <c r="Z3" s="1"/>
    </row>
    <row r="4">
      <c r="A4" s="1"/>
      <c r="B4" s="1"/>
      <c r="C4" s="43"/>
      <c r="D4" s="44" t="s">
        <v>25</v>
      </c>
      <c r="E4" s="44" t="s">
        <v>26</v>
      </c>
      <c r="F4" s="44" t="s">
        <v>27</v>
      </c>
      <c r="G4" s="45" t="s">
        <v>28</v>
      </c>
      <c r="H4" s="45" t="s">
        <v>29</v>
      </c>
      <c r="I4" s="45" t="s">
        <v>30</v>
      </c>
      <c r="J4" s="46" t="s">
        <v>31</v>
      </c>
      <c r="K4" s="46" t="s">
        <v>32</v>
      </c>
      <c r="L4" s="46" t="s">
        <v>33</v>
      </c>
      <c r="M4" s="47" t="s">
        <v>34</v>
      </c>
      <c r="N4" s="47" t="s">
        <v>35</v>
      </c>
      <c r="O4" s="47" t="s">
        <v>36</v>
      </c>
      <c r="P4" s="48" t="s">
        <v>37</v>
      </c>
      <c r="Q4" s="1"/>
      <c r="R4" s="1"/>
      <c r="S4" s="1"/>
      <c r="T4" s="1"/>
      <c r="U4" s="1"/>
      <c r="V4" s="1"/>
      <c r="W4" s="1"/>
      <c r="X4" s="1"/>
      <c r="Y4" s="1"/>
      <c r="Z4" s="1"/>
    </row>
    <row r="5">
      <c r="A5" s="1"/>
      <c r="B5" s="1"/>
      <c r="C5" s="56" t="s">
        <v>69</v>
      </c>
      <c r="D5" s="50"/>
      <c r="E5" s="50"/>
      <c r="F5" s="50"/>
      <c r="G5" s="51"/>
      <c r="H5" s="51"/>
      <c r="I5" s="51"/>
      <c r="J5" s="52"/>
      <c r="K5" s="52"/>
      <c r="L5" s="52"/>
      <c r="M5" s="53"/>
      <c r="N5" s="53"/>
      <c r="O5" s="53"/>
      <c r="P5" s="54"/>
      <c r="Q5" s="1"/>
      <c r="R5" s="1"/>
      <c r="S5" s="1"/>
      <c r="T5" s="1"/>
      <c r="U5" s="1"/>
      <c r="V5" s="1"/>
      <c r="W5" s="1"/>
      <c r="X5" s="1"/>
      <c r="Y5" s="1"/>
      <c r="Z5" s="1"/>
    </row>
    <row r="6">
      <c r="A6" s="1"/>
      <c r="B6" s="1"/>
      <c r="C6" s="49" t="s">
        <v>70</v>
      </c>
      <c r="D6" s="50">
        <v>2.0</v>
      </c>
      <c r="E6" s="50">
        <v>8.0</v>
      </c>
      <c r="F6" s="50">
        <v>35.0</v>
      </c>
      <c r="G6" s="51">
        <v>8.0</v>
      </c>
      <c r="H6" s="51">
        <v>6.0</v>
      </c>
      <c r="I6" s="51">
        <v>12.0</v>
      </c>
      <c r="J6" s="52">
        <v>19.0</v>
      </c>
      <c r="K6" s="52">
        <v>9.0</v>
      </c>
      <c r="L6" s="52">
        <v>5.0</v>
      </c>
      <c r="M6" s="53">
        <v>1.0</v>
      </c>
      <c r="N6" s="53">
        <v>65.0</v>
      </c>
      <c r="O6" s="53">
        <v>13.0</v>
      </c>
      <c r="P6" s="55">
        <f t="shared" ref="P6:P11" si="1">SUM(D6:O6)</f>
        <v>183</v>
      </c>
      <c r="Q6" s="1"/>
      <c r="R6" s="1"/>
      <c r="S6" s="1"/>
      <c r="T6" s="1"/>
      <c r="U6" s="1"/>
      <c r="V6" s="1"/>
      <c r="W6" s="1"/>
      <c r="X6" s="1"/>
      <c r="Y6" s="1"/>
      <c r="Z6" s="1"/>
    </row>
    <row r="7">
      <c r="A7" s="1"/>
      <c r="B7" s="1"/>
      <c r="C7" s="49" t="s">
        <v>71</v>
      </c>
      <c r="D7" s="50">
        <v>8.0</v>
      </c>
      <c r="E7" s="50">
        <v>10.0</v>
      </c>
      <c r="F7" s="50">
        <v>15.0</v>
      </c>
      <c r="G7" s="51">
        <v>2.0</v>
      </c>
      <c r="H7" s="51">
        <v>1.0</v>
      </c>
      <c r="I7" s="51">
        <v>3.0</v>
      </c>
      <c r="J7" s="52">
        <v>9.0</v>
      </c>
      <c r="K7" s="52">
        <v>5.0</v>
      </c>
      <c r="L7" s="52">
        <v>7.0</v>
      </c>
      <c r="M7" s="53">
        <v>10.0</v>
      </c>
      <c r="N7" s="53">
        <v>12.0</v>
      </c>
      <c r="O7" s="53">
        <v>15.0</v>
      </c>
      <c r="P7" s="55">
        <f t="shared" si="1"/>
        <v>97</v>
      </c>
      <c r="Q7" s="1"/>
      <c r="R7" s="1"/>
      <c r="S7" s="1"/>
      <c r="T7" s="1"/>
      <c r="U7" s="1"/>
      <c r="V7" s="1"/>
      <c r="W7" s="1"/>
      <c r="X7" s="1"/>
      <c r="Y7" s="1"/>
      <c r="Z7" s="1"/>
    </row>
    <row r="8">
      <c r="A8" s="1"/>
      <c r="B8" s="1"/>
      <c r="C8" s="49" t="s">
        <v>72</v>
      </c>
      <c r="D8" s="50">
        <v>20.0</v>
      </c>
      <c r="E8" s="50">
        <v>8.0</v>
      </c>
      <c r="F8" s="50">
        <v>11.0</v>
      </c>
      <c r="G8" s="51">
        <v>17.0</v>
      </c>
      <c r="H8" s="51">
        <v>7.0</v>
      </c>
      <c r="I8" s="51">
        <v>8.0</v>
      </c>
      <c r="J8" s="52">
        <v>50.0</v>
      </c>
      <c r="K8" s="52">
        <v>11.0</v>
      </c>
      <c r="L8" s="52">
        <v>9.0</v>
      </c>
      <c r="M8" s="53">
        <v>8.0</v>
      </c>
      <c r="N8" s="53">
        <v>32.0</v>
      </c>
      <c r="O8" s="53">
        <v>10.0</v>
      </c>
      <c r="P8" s="55">
        <f t="shared" si="1"/>
        <v>191</v>
      </c>
      <c r="Q8" s="1"/>
      <c r="R8" s="1"/>
      <c r="S8" s="1"/>
      <c r="T8" s="1"/>
      <c r="U8" s="1"/>
      <c r="V8" s="1"/>
      <c r="W8" s="1"/>
      <c r="X8" s="1"/>
      <c r="Y8" s="1"/>
      <c r="Z8" s="1"/>
    </row>
    <row r="9">
      <c r="A9" s="1"/>
      <c r="B9" s="1"/>
      <c r="C9" s="49" t="s">
        <v>73</v>
      </c>
      <c r="D9" s="50">
        <v>11.0</v>
      </c>
      <c r="E9" s="50">
        <v>15.0</v>
      </c>
      <c r="F9" s="50">
        <v>6.0</v>
      </c>
      <c r="G9" s="51">
        <v>5.0</v>
      </c>
      <c r="H9" s="51">
        <v>9.0</v>
      </c>
      <c r="I9" s="51">
        <v>8.0</v>
      </c>
      <c r="J9" s="52">
        <v>4.0</v>
      </c>
      <c r="K9" s="52">
        <v>7.0</v>
      </c>
      <c r="L9" s="52">
        <v>8.0</v>
      </c>
      <c r="M9" s="53">
        <v>11.0</v>
      </c>
      <c r="N9" s="53">
        <v>10.0</v>
      </c>
      <c r="O9" s="53">
        <v>3.0</v>
      </c>
      <c r="P9" s="55">
        <f t="shared" si="1"/>
        <v>97</v>
      </c>
      <c r="Q9" s="1"/>
      <c r="R9" s="1"/>
      <c r="S9" s="1"/>
      <c r="T9" s="1"/>
      <c r="U9" s="1"/>
      <c r="V9" s="1"/>
      <c r="W9" s="1"/>
      <c r="X9" s="1"/>
      <c r="Y9" s="1"/>
      <c r="Z9" s="1"/>
    </row>
    <row r="10">
      <c r="A10" s="1"/>
      <c r="B10" s="1"/>
      <c r="C10" s="49" t="s">
        <v>74</v>
      </c>
      <c r="D10" s="50">
        <v>20.0</v>
      </c>
      <c r="E10" s="50">
        <v>17.0</v>
      </c>
      <c r="F10" s="50">
        <v>2.0</v>
      </c>
      <c r="G10" s="51">
        <v>1.0</v>
      </c>
      <c r="H10" s="51">
        <v>9.0</v>
      </c>
      <c r="I10" s="51">
        <v>16.0</v>
      </c>
      <c r="J10" s="52">
        <v>4.0</v>
      </c>
      <c r="K10" s="52">
        <v>15.0</v>
      </c>
      <c r="L10" s="52">
        <v>9.0</v>
      </c>
      <c r="M10" s="53">
        <v>29.0</v>
      </c>
      <c r="N10" s="53">
        <v>34.0</v>
      </c>
      <c r="O10" s="53">
        <v>51.0</v>
      </c>
      <c r="P10" s="55">
        <f t="shared" si="1"/>
        <v>207</v>
      </c>
      <c r="Q10" s="1"/>
      <c r="R10" s="1"/>
      <c r="S10" s="1"/>
      <c r="T10" s="1"/>
      <c r="U10" s="1"/>
      <c r="V10" s="1"/>
      <c r="W10" s="1"/>
      <c r="X10" s="1"/>
      <c r="Y10" s="1"/>
      <c r="Z10" s="1"/>
    </row>
    <row r="11">
      <c r="A11" s="1"/>
      <c r="B11" s="1"/>
      <c r="C11" s="49" t="s">
        <v>75</v>
      </c>
      <c r="D11" s="50">
        <v>8.0</v>
      </c>
      <c r="E11" s="50">
        <v>9.0</v>
      </c>
      <c r="F11" s="50">
        <v>2.0</v>
      </c>
      <c r="G11" s="51">
        <v>4.0</v>
      </c>
      <c r="H11" s="51">
        <v>11.0</v>
      </c>
      <c r="I11" s="51">
        <v>10.0</v>
      </c>
      <c r="J11" s="52">
        <v>3.0</v>
      </c>
      <c r="K11" s="52">
        <v>7.0</v>
      </c>
      <c r="L11" s="52">
        <v>5.0</v>
      </c>
      <c r="M11" s="53">
        <v>6.0</v>
      </c>
      <c r="N11" s="53">
        <v>1.0</v>
      </c>
      <c r="O11" s="53">
        <v>12.0</v>
      </c>
      <c r="P11" s="55">
        <f t="shared" si="1"/>
        <v>78</v>
      </c>
      <c r="Q11" s="1"/>
      <c r="R11" s="1"/>
      <c r="S11" s="1"/>
      <c r="T11" s="1"/>
      <c r="U11" s="1"/>
      <c r="V11" s="1"/>
      <c r="W11" s="1"/>
      <c r="X11" s="1"/>
      <c r="Y11" s="1"/>
      <c r="Z11" s="1"/>
    </row>
    <row r="12">
      <c r="A12" s="1"/>
      <c r="B12" s="1"/>
      <c r="C12" s="56" t="s">
        <v>76</v>
      </c>
      <c r="D12" s="86">
        <f t="shared" ref="D12:P12" si="2">SUM(D6:D11)</f>
        <v>69</v>
      </c>
      <c r="E12" s="86">
        <f t="shared" si="2"/>
        <v>67</v>
      </c>
      <c r="F12" s="86">
        <f t="shared" si="2"/>
        <v>71</v>
      </c>
      <c r="G12" s="87">
        <f t="shared" si="2"/>
        <v>37</v>
      </c>
      <c r="H12" s="87">
        <f t="shared" si="2"/>
        <v>43</v>
      </c>
      <c r="I12" s="87">
        <f t="shared" si="2"/>
        <v>57</v>
      </c>
      <c r="J12" s="88">
        <f t="shared" si="2"/>
        <v>89</v>
      </c>
      <c r="K12" s="88">
        <f t="shared" si="2"/>
        <v>54</v>
      </c>
      <c r="L12" s="88">
        <f t="shared" si="2"/>
        <v>43</v>
      </c>
      <c r="M12" s="89">
        <f t="shared" si="2"/>
        <v>65</v>
      </c>
      <c r="N12" s="89">
        <f t="shared" si="2"/>
        <v>154</v>
      </c>
      <c r="O12" s="89">
        <f t="shared" si="2"/>
        <v>104</v>
      </c>
      <c r="P12" s="90">
        <f t="shared" si="2"/>
        <v>853</v>
      </c>
      <c r="Q12" s="1"/>
      <c r="R12" s="1"/>
      <c r="S12" s="1"/>
      <c r="T12" s="1"/>
      <c r="U12" s="1"/>
      <c r="V12" s="1"/>
      <c r="W12" s="1"/>
      <c r="X12" s="1"/>
      <c r="Y12" s="1"/>
      <c r="Z12" s="1"/>
    </row>
    <row r="13">
      <c r="A13" s="1"/>
      <c r="B13" s="1"/>
      <c r="C13" s="49"/>
      <c r="D13" s="50"/>
      <c r="E13" s="50"/>
      <c r="F13" s="50"/>
      <c r="G13" s="51"/>
      <c r="H13" s="51"/>
      <c r="I13" s="51"/>
      <c r="J13" s="52"/>
      <c r="K13" s="52"/>
      <c r="L13" s="52"/>
      <c r="M13" s="53"/>
      <c r="N13" s="53"/>
      <c r="O13" s="53"/>
      <c r="P13" s="55"/>
      <c r="Q13" s="1"/>
      <c r="R13" s="1"/>
      <c r="S13" s="1"/>
      <c r="T13" s="1"/>
      <c r="U13" s="1"/>
      <c r="V13" s="1"/>
      <c r="W13" s="1"/>
      <c r="X13" s="1"/>
      <c r="Y13" s="1"/>
      <c r="Z13" s="1"/>
    </row>
    <row r="14">
      <c r="A14" s="1"/>
      <c r="B14" s="1"/>
      <c r="C14" s="56" t="s">
        <v>77</v>
      </c>
      <c r="D14" s="50"/>
      <c r="E14" s="50"/>
      <c r="F14" s="50"/>
      <c r="G14" s="51"/>
      <c r="H14" s="51"/>
      <c r="I14" s="51"/>
      <c r="J14" s="52"/>
      <c r="K14" s="52"/>
      <c r="L14" s="52"/>
      <c r="M14" s="53"/>
      <c r="N14" s="53"/>
      <c r="O14" s="53"/>
      <c r="P14" s="55"/>
      <c r="Q14" s="1"/>
      <c r="R14" s="1"/>
      <c r="S14" s="1"/>
      <c r="T14" s="1"/>
      <c r="U14" s="1"/>
      <c r="V14" s="1"/>
      <c r="W14" s="1"/>
      <c r="X14" s="1"/>
      <c r="Y14" s="1"/>
      <c r="Z14" s="1"/>
    </row>
    <row r="15">
      <c r="A15" s="1"/>
      <c r="B15" s="1"/>
      <c r="C15" s="49" t="s">
        <v>70</v>
      </c>
      <c r="D15" s="50">
        <v>11.0</v>
      </c>
      <c r="E15" s="50">
        <v>19.0</v>
      </c>
      <c r="F15" s="50">
        <v>12.0</v>
      </c>
      <c r="G15" s="51">
        <v>18.0</v>
      </c>
      <c r="H15" s="51">
        <v>13.0</v>
      </c>
      <c r="I15" s="51">
        <v>17.0</v>
      </c>
      <c r="J15" s="52">
        <v>14.0</v>
      </c>
      <c r="K15" s="52">
        <v>16.0</v>
      </c>
      <c r="L15" s="52">
        <v>15.0</v>
      </c>
      <c r="M15" s="53">
        <v>14.0</v>
      </c>
      <c r="N15" s="53">
        <v>10.0</v>
      </c>
      <c r="O15" s="53">
        <v>9.0</v>
      </c>
      <c r="P15" s="55">
        <f t="shared" ref="P15:P20" si="3">SUM(D15:O15)</f>
        <v>168</v>
      </c>
      <c r="Q15" s="1"/>
      <c r="R15" s="1"/>
      <c r="S15" s="1"/>
      <c r="T15" s="1"/>
      <c r="U15" s="1"/>
      <c r="V15" s="1"/>
      <c r="W15" s="1"/>
      <c r="X15" s="1"/>
      <c r="Y15" s="1"/>
      <c r="Z15" s="1"/>
    </row>
    <row r="16">
      <c r="A16" s="1"/>
      <c r="B16" s="1"/>
      <c r="C16" s="49" t="s">
        <v>71</v>
      </c>
      <c r="D16" s="50">
        <v>20.0</v>
      </c>
      <c r="E16" s="50">
        <v>5.0</v>
      </c>
      <c r="F16" s="50">
        <v>8.0</v>
      </c>
      <c r="G16" s="51">
        <v>9.0</v>
      </c>
      <c r="H16" s="51">
        <v>10.0</v>
      </c>
      <c r="I16" s="51">
        <v>11.0</v>
      </c>
      <c r="J16" s="52">
        <v>2.0</v>
      </c>
      <c r="K16" s="52">
        <v>26.0</v>
      </c>
      <c r="L16" s="52">
        <v>17.0</v>
      </c>
      <c r="M16" s="53">
        <v>8.0</v>
      </c>
      <c r="N16" s="53">
        <v>33.0</v>
      </c>
      <c r="O16" s="53">
        <v>4.0</v>
      </c>
      <c r="P16" s="55">
        <f t="shared" si="3"/>
        <v>153</v>
      </c>
      <c r="Q16" s="1"/>
      <c r="R16" s="1"/>
      <c r="S16" s="1"/>
      <c r="T16" s="1"/>
      <c r="U16" s="1"/>
      <c r="V16" s="1"/>
      <c r="W16" s="1"/>
      <c r="X16" s="1"/>
      <c r="Y16" s="1"/>
      <c r="Z16" s="1"/>
    </row>
    <row r="17">
      <c r="A17" s="1"/>
      <c r="B17" s="1"/>
      <c r="C17" s="49" t="s">
        <v>72</v>
      </c>
      <c r="D17" s="50">
        <v>9.0</v>
      </c>
      <c r="E17" s="50">
        <v>10.0</v>
      </c>
      <c r="F17" s="50">
        <v>8.0</v>
      </c>
      <c r="G17" s="51">
        <v>17.0</v>
      </c>
      <c r="H17" s="51">
        <v>8.0</v>
      </c>
      <c r="I17" s="51">
        <v>3.0</v>
      </c>
      <c r="J17" s="52">
        <v>50.0</v>
      </c>
      <c r="K17" s="52">
        <v>44.0</v>
      </c>
      <c r="L17" s="52">
        <v>5.0</v>
      </c>
      <c r="M17" s="53">
        <v>22.0</v>
      </c>
      <c r="N17" s="53">
        <v>7.0</v>
      </c>
      <c r="O17" s="53">
        <v>31.0</v>
      </c>
      <c r="P17" s="55">
        <f t="shared" si="3"/>
        <v>214</v>
      </c>
      <c r="Q17" s="1"/>
      <c r="R17" s="1"/>
      <c r="S17" s="1"/>
      <c r="T17" s="1"/>
      <c r="U17" s="1"/>
      <c r="V17" s="1"/>
      <c r="W17" s="1"/>
      <c r="X17" s="1"/>
      <c r="Y17" s="1"/>
      <c r="Z17" s="1"/>
    </row>
    <row r="18">
      <c r="A18" s="1"/>
      <c r="B18" s="1"/>
      <c r="C18" s="49" t="s">
        <v>73</v>
      </c>
      <c r="D18" s="50">
        <v>56.0</v>
      </c>
      <c r="E18" s="50">
        <v>3.0</v>
      </c>
      <c r="F18" s="50">
        <v>44.0</v>
      </c>
      <c r="G18" s="51">
        <v>26.0</v>
      </c>
      <c r="H18" s="51">
        <v>9.0</v>
      </c>
      <c r="I18" s="51">
        <v>37.0</v>
      </c>
      <c r="J18" s="52">
        <v>11.0</v>
      </c>
      <c r="K18" s="52">
        <v>12.0</v>
      </c>
      <c r="L18" s="52">
        <v>35.0</v>
      </c>
      <c r="M18" s="53">
        <v>9.0</v>
      </c>
      <c r="N18" s="53">
        <v>16.0</v>
      </c>
      <c r="O18" s="53">
        <v>78.0</v>
      </c>
      <c r="P18" s="55">
        <f t="shared" si="3"/>
        <v>336</v>
      </c>
      <c r="Q18" s="1"/>
      <c r="R18" s="1"/>
      <c r="S18" s="1"/>
      <c r="T18" s="1"/>
      <c r="U18" s="1"/>
      <c r="V18" s="1"/>
      <c r="W18" s="1"/>
      <c r="X18" s="1"/>
      <c r="Y18" s="1"/>
      <c r="Z18" s="1"/>
    </row>
    <row r="19">
      <c r="A19" s="1"/>
      <c r="B19" s="1"/>
      <c r="C19" s="49" t="s">
        <v>74</v>
      </c>
      <c r="D19" s="50">
        <v>9.0</v>
      </c>
      <c r="E19" s="50">
        <v>10.0</v>
      </c>
      <c r="F19" s="50">
        <v>35.0</v>
      </c>
      <c r="G19" s="51">
        <v>78.0</v>
      </c>
      <c r="H19" s="51">
        <v>22.0</v>
      </c>
      <c r="I19" s="51">
        <v>35.0</v>
      </c>
      <c r="J19" s="52">
        <v>76.0</v>
      </c>
      <c r="K19" s="52">
        <v>2.0</v>
      </c>
      <c r="L19" s="52">
        <v>56.0</v>
      </c>
      <c r="M19" s="53">
        <v>33.0</v>
      </c>
      <c r="N19" s="53">
        <v>1.0</v>
      </c>
      <c r="O19" s="53">
        <v>15.0</v>
      </c>
      <c r="P19" s="55">
        <f t="shared" si="3"/>
        <v>372</v>
      </c>
      <c r="Q19" s="1"/>
      <c r="R19" s="1"/>
      <c r="S19" s="1"/>
      <c r="T19" s="1"/>
      <c r="U19" s="1"/>
      <c r="V19" s="1"/>
      <c r="W19" s="1"/>
      <c r="X19" s="1"/>
      <c r="Y19" s="1"/>
      <c r="Z19" s="1"/>
    </row>
    <row r="20">
      <c r="A20" s="1"/>
      <c r="B20" s="1"/>
      <c r="C20" s="49" t="s">
        <v>75</v>
      </c>
      <c r="D20" s="50">
        <v>15.0</v>
      </c>
      <c r="E20" s="50">
        <v>20.0</v>
      </c>
      <c r="F20" s="50">
        <v>3.0</v>
      </c>
      <c r="G20" s="51">
        <v>6.0</v>
      </c>
      <c r="H20" s="51">
        <v>19.0</v>
      </c>
      <c r="I20" s="51">
        <v>2.0</v>
      </c>
      <c r="J20" s="52">
        <v>27.0</v>
      </c>
      <c r="K20" s="52">
        <v>8.0</v>
      </c>
      <c r="L20" s="52">
        <v>11.0</v>
      </c>
      <c r="M20" s="53">
        <v>30.0</v>
      </c>
      <c r="N20" s="53">
        <v>40.0</v>
      </c>
      <c r="O20" s="53">
        <v>35.0</v>
      </c>
      <c r="P20" s="55">
        <f t="shared" si="3"/>
        <v>216</v>
      </c>
      <c r="Q20" s="1"/>
      <c r="R20" s="1"/>
      <c r="S20" s="1"/>
      <c r="T20" s="1"/>
      <c r="U20" s="1"/>
      <c r="V20" s="1"/>
      <c r="W20" s="1"/>
      <c r="X20" s="1"/>
      <c r="Y20" s="1"/>
      <c r="Z20" s="1"/>
    </row>
    <row r="21" ht="15.75" customHeight="1">
      <c r="A21" s="1"/>
      <c r="B21" s="1"/>
      <c r="C21" s="56" t="s">
        <v>78</v>
      </c>
      <c r="D21" s="86">
        <f t="shared" ref="D21:P21" si="4">SUM(D15:D20)</f>
        <v>120</v>
      </c>
      <c r="E21" s="86">
        <f t="shared" si="4"/>
        <v>67</v>
      </c>
      <c r="F21" s="86">
        <f t="shared" si="4"/>
        <v>110</v>
      </c>
      <c r="G21" s="87">
        <f t="shared" si="4"/>
        <v>154</v>
      </c>
      <c r="H21" s="87">
        <f t="shared" si="4"/>
        <v>81</v>
      </c>
      <c r="I21" s="87">
        <f t="shared" si="4"/>
        <v>105</v>
      </c>
      <c r="J21" s="88">
        <f t="shared" si="4"/>
        <v>180</v>
      </c>
      <c r="K21" s="88">
        <f t="shared" si="4"/>
        <v>108</v>
      </c>
      <c r="L21" s="88">
        <f t="shared" si="4"/>
        <v>139</v>
      </c>
      <c r="M21" s="89">
        <f t="shared" si="4"/>
        <v>116</v>
      </c>
      <c r="N21" s="89">
        <f t="shared" si="4"/>
        <v>107</v>
      </c>
      <c r="O21" s="89">
        <f t="shared" si="4"/>
        <v>172</v>
      </c>
      <c r="P21" s="90">
        <f t="shared" si="4"/>
        <v>1459</v>
      </c>
      <c r="Q21" s="1"/>
      <c r="R21" s="1"/>
      <c r="S21" s="1"/>
      <c r="T21" s="1"/>
      <c r="U21" s="1"/>
      <c r="V21" s="1"/>
      <c r="W21" s="1"/>
      <c r="X21" s="1"/>
      <c r="Y21" s="1"/>
      <c r="Z21" s="1"/>
    </row>
    <row r="22" ht="15.75" customHeight="1">
      <c r="A22" s="1"/>
      <c r="B22" s="1"/>
      <c r="C22" s="49"/>
      <c r="D22" s="50"/>
      <c r="E22" s="50"/>
      <c r="F22" s="50"/>
      <c r="G22" s="51"/>
      <c r="H22" s="51"/>
      <c r="I22" s="51"/>
      <c r="J22" s="52"/>
      <c r="K22" s="52"/>
      <c r="L22" s="52"/>
      <c r="M22" s="53"/>
      <c r="N22" s="53"/>
      <c r="O22" s="53"/>
      <c r="P22" s="55"/>
      <c r="Q22" s="1"/>
      <c r="R22" s="1"/>
      <c r="S22" s="1"/>
      <c r="T22" s="1"/>
      <c r="U22" s="1"/>
      <c r="V22" s="1"/>
      <c r="W22" s="1"/>
      <c r="X22" s="1"/>
      <c r="Y22" s="1"/>
      <c r="Z22" s="1"/>
    </row>
    <row r="23" ht="15.75" customHeight="1">
      <c r="A23" s="1"/>
      <c r="B23" s="1"/>
      <c r="C23" s="56" t="s">
        <v>79</v>
      </c>
      <c r="D23" s="50"/>
      <c r="E23" s="50"/>
      <c r="F23" s="50"/>
      <c r="G23" s="51"/>
      <c r="H23" s="51"/>
      <c r="I23" s="51"/>
      <c r="J23" s="52"/>
      <c r="K23" s="52"/>
      <c r="L23" s="52"/>
      <c r="M23" s="53"/>
      <c r="N23" s="53"/>
      <c r="O23" s="53"/>
      <c r="P23" s="55"/>
      <c r="Q23" s="1"/>
      <c r="R23" s="1"/>
      <c r="S23" s="1"/>
      <c r="T23" s="1"/>
      <c r="U23" s="1"/>
      <c r="V23" s="1"/>
      <c r="W23" s="1"/>
      <c r="X23" s="1"/>
      <c r="Y23" s="1"/>
      <c r="Z23" s="1"/>
    </row>
    <row r="24" ht="15.75" customHeight="1">
      <c r="A24" s="1"/>
      <c r="B24" s="1"/>
      <c r="C24" s="49" t="s">
        <v>70</v>
      </c>
      <c r="D24" s="50">
        <v>4.0</v>
      </c>
      <c r="E24" s="50">
        <v>1.0</v>
      </c>
      <c r="F24" s="50">
        <v>8.0</v>
      </c>
      <c r="G24" s="51">
        <v>2.0</v>
      </c>
      <c r="H24" s="51">
        <v>9.0</v>
      </c>
      <c r="I24" s="51">
        <v>2.0</v>
      </c>
      <c r="J24" s="52">
        <v>10.0</v>
      </c>
      <c r="K24" s="52">
        <v>6.0</v>
      </c>
      <c r="L24" s="52">
        <v>1.0</v>
      </c>
      <c r="M24" s="53">
        <v>3.0</v>
      </c>
      <c r="N24" s="53">
        <v>1.0</v>
      </c>
      <c r="O24" s="53">
        <v>3.0</v>
      </c>
      <c r="P24" s="55">
        <f t="shared" ref="P24:P29" si="5">SUM(D24:O24)</f>
        <v>50</v>
      </c>
      <c r="Q24" s="1"/>
      <c r="R24" s="1"/>
      <c r="S24" s="1"/>
      <c r="T24" s="1"/>
      <c r="U24" s="1"/>
      <c r="V24" s="1"/>
      <c r="W24" s="1"/>
      <c r="X24" s="1"/>
      <c r="Y24" s="1"/>
      <c r="Z24" s="1"/>
    </row>
    <row r="25" ht="15.75" customHeight="1">
      <c r="A25" s="1"/>
      <c r="B25" s="1"/>
      <c r="C25" s="49" t="s">
        <v>71</v>
      </c>
      <c r="D25" s="50">
        <v>8.0</v>
      </c>
      <c r="E25" s="50">
        <v>3.0</v>
      </c>
      <c r="F25" s="50">
        <v>1.0</v>
      </c>
      <c r="G25" s="51">
        <v>10.0</v>
      </c>
      <c r="H25" s="51">
        <v>9.0</v>
      </c>
      <c r="I25" s="51">
        <v>4.0</v>
      </c>
      <c r="J25" s="52">
        <v>11.0</v>
      </c>
      <c r="K25" s="52">
        <v>8.0</v>
      </c>
      <c r="L25" s="52">
        <v>2.0</v>
      </c>
      <c r="M25" s="53">
        <v>7.0</v>
      </c>
      <c r="N25" s="53">
        <v>2.0</v>
      </c>
      <c r="O25" s="53">
        <v>8.0</v>
      </c>
      <c r="P25" s="55">
        <f t="shared" si="5"/>
        <v>73</v>
      </c>
      <c r="Q25" s="1"/>
      <c r="R25" s="1"/>
      <c r="S25" s="1"/>
      <c r="T25" s="1"/>
      <c r="U25" s="1"/>
      <c r="V25" s="1"/>
      <c r="W25" s="1"/>
      <c r="X25" s="1"/>
      <c r="Y25" s="1"/>
      <c r="Z25" s="1"/>
    </row>
    <row r="26" ht="15.75" customHeight="1">
      <c r="A26" s="1"/>
      <c r="B26" s="1"/>
      <c r="C26" s="49" t="s">
        <v>72</v>
      </c>
      <c r="D26" s="50">
        <v>0.0</v>
      </c>
      <c r="E26" s="50">
        <v>2.0</v>
      </c>
      <c r="F26" s="50">
        <v>4.0</v>
      </c>
      <c r="G26" s="51">
        <v>4.0</v>
      </c>
      <c r="H26" s="51">
        <v>4.0</v>
      </c>
      <c r="I26" s="51">
        <v>19.0</v>
      </c>
      <c r="J26" s="52">
        <v>7.0</v>
      </c>
      <c r="K26" s="52">
        <v>2.0</v>
      </c>
      <c r="L26" s="52">
        <v>5.0</v>
      </c>
      <c r="M26" s="53">
        <v>8.0</v>
      </c>
      <c r="N26" s="53">
        <v>4.0</v>
      </c>
      <c r="O26" s="53">
        <v>7.0</v>
      </c>
      <c r="P26" s="55">
        <f t="shared" si="5"/>
        <v>66</v>
      </c>
      <c r="Q26" s="1"/>
      <c r="R26" s="1"/>
      <c r="S26" s="1"/>
      <c r="T26" s="1"/>
      <c r="U26" s="1"/>
      <c r="V26" s="1"/>
      <c r="W26" s="1"/>
      <c r="X26" s="1"/>
      <c r="Y26" s="1"/>
      <c r="Z26" s="1"/>
    </row>
    <row r="27" ht="15.75" customHeight="1">
      <c r="A27" s="1"/>
      <c r="B27" s="1"/>
      <c r="C27" s="49" t="s">
        <v>73</v>
      </c>
      <c r="D27" s="50">
        <v>2.0</v>
      </c>
      <c r="E27" s="50">
        <v>1.0</v>
      </c>
      <c r="F27" s="50">
        <v>1.0</v>
      </c>
      <c r="G27" s="51">
        <v>8.0</v>
      </c>
      <c r="H27" s="51">
        <v>6.0</v>
      </c>
      <c r="I27" s="51">
        <v>2.0</v>
      </c>
      <c r="J27" s="52">
        <v>4.0</v>
      </c>
      <c r="K27" s="52">
        <v>2.0</v>
      </c>
      <c r="L27" s="52">
        <v>7.0</v>
      </c>
      <c r="M27" s="53">
        <v>3.0</v>
      </c>
      <c r="N27" s="53">
        <v>2.0</v>
      </c>
      <c r="O27" s="53">
        <v>4.0</v>
      </c>
      <c r="P27" s="55">
        <f t="shared" si="5"/>
        <v>42</v>
      </c>
      <c r="Q27" s="1"/>
      <c r="R27" s="1"/>
      <c r="S27" s="1"/>
      <c r="T27" s="1"/>
      <c r="U27" s="1"/>
      <c r="V27" s="1"/>
      <c r="W27" s="1"/>
      <c r="X27" s="1"/>
      <c r="Y27" s="1"/>
      <c r="Z27" s="1"/>
    </row>
    <row r="28" ht="15.75" customHeight="1">
      <c r="A28" s="1"/>
      <c r="B28" s="1"/>
      <c r="C28" s="49" t="s">
        <v>74</v>
      </c>
      <c r="D28" s="50">
        <v>8.0</v>
      </c>
      <c r="E28" s="50">
        <v>5.0</v>
      </c>
      <c r="F28" s="50">
        <v>1.0</v>
      </c>
      <c r="G28" s="51">
        <v>3.0</v>
      </c>
      <c r="H28" s="51">
        <v>7.0</v>
      </c>
      <c r="I28" s="51">
        <v>5.0</v>
      </c>
      <c r="J28" s="52">
        <v>8.0</v>
      </c>
      <c r="K28" s="52">
        <v>1.0</v>
      </c>
      <c r="L28" s="52">
        <v>4.0</v>
      </c>
      <c r="M28" s="53">
        <v>11.0</v>
      </c>
      <c r="N28" s="53">
        <v>3.0</v>
      </c>
      <c r="O28" s="53">
        <v>2.0</v>
      </c>
      <c r="P28" s="55">
        <f t="shared" si="5"/>
        <v>58</v>
      </c>
      <c r="Q28" s="1"/>
      <c r="R28" s="1"/>
      <c r="S28" s="1"/>
      <c r="T28" s="1"/>
      <c r="U28" s="1"/>
      <c r="V28" s="1"/>
      <c r="W28" s="1"/>
      <c r="X28" s="1"/>
      <c r="Y28" s="1"/>
      <c r="Z28" s="1"/>
    </row>
    <row r="29" ht="15.75" customHeight="1">
      <c r="A29" s="1"/>
      <c r="B29" s="1"/>
      <c r="C29" s="49" t="s">
        <v>75</v>
      </c>
      <c r="D29" s="50">
        <v>10.0</v>
      </c>
      <c r="E29" s="50">
        <v>2.0</v>
      </c>
      <c r="F29" s="50">
        <v>2.0</v>
      </c>
      <c r="G29" s="51">
        <v>9.0</v>
      </c>
      <c r="H29" s="51">
        <v>1.0</v>
      </c>
      <c r="I29" s="51">
        <v>8.0</v>
      </c>
      <c r="J29" s="52">
        <v>3.0</v>
      </c>
      <c r="K29" s="52">
        <v>4.0</v>
      </c>
      <c r="L29" s="52">
        <v>5.0</v>
      </c>
      <c r="M29" s="53">
        <v>9.0</v>
      </c>
      <c r="N29" s="53">
        <v>6.0</v>
      </c>
      <c r="O29" s="53">
        <v>6.0</v>
      </c>
      <c r="P29" s="55">
        <f t="shared" si="5"/>
        <v>65</v>
      </c>
      <c r="Q29" s="1"/>
      <c r="R29" s="1"/>
      <c r="S29" s="1"/>
      <c r="T29" s="1"/>
      <c r="U29" s="1"/>
      <c r="V29" s="1"/>
      <c r="W29" s="1"/>
      <c r="X29" s="1"/>
      <c r="Y29" s="1"/>
      <c r="Z29" s="1"/>
    </row>
    <row r="30" ht="15.75" customHeight="1">
      <c r="A30" s="1"/>
      <c r="B30" s="1"/>
      <c r="C30" s="91" t="s">
        <v>80</v>
      </c>
      <c r="D30" s="92">
        <f t="shared" ref="D30:P30" si="6">SUM(D24:D29)</f>
        <v>32</v>
      </c>
      <c r="E30" s="92">
        <f t="shared" si="6"/>
        <v>14</v>
      </c>
      <c r="F30" s="92">
        <f t="shared" si="6"/>
        <v>17</v>
      </c>
      <c r="G30" s="93">
        <f t="shared" si="6"/>
        <v>36</v>
      </c>
      <c r="H30" s="93">
        <f t="shared" si="6"/>
        <v>36</v>
      </c>
      <c r="I30" s="93">
        <f t="shared" si="6"/>
        <v>40</v>
      </c>
      <c r="J30" s="94">
        <f t="shared" si="6"/>
        <v>43</v>
      </c>
      <c r="K30" s="94">
        <f t="shared" si="6"/>
        <v>23</v>
      </c>
      <c r="L30" s="94">
        <f t="shared" si="6"/>
        <v>24</v>
      </c>
      <c r="M30" s="95">
        <f t="shared" si="6"/>
        <v>41</v>
      </c>
      <c r="N30" s="95">
        <f t="shared" si="6"/>
        <v>18</v>
      </c>
      <c r="O30" s="95">
        <f t="shared" si="6"/>
        <v>30</v>
      </c>
      <c r="P30" s="96">
        <f t="shared" si="6"/>
        <v>354</v>
      </c>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97" t="str">
        <f>C5</f>
        <v>Antibiotic Starts - Provider A</v>
      </c>
      <c r="D32" s="98"/>
      <c r="E32" s="98"/>
      <c r="F32" s="98"/>
      <c r="G32" s="98"/>
      <c r="H32" s="99"/>
      <c r="I32" s="1"/>
      <c r="J32" s="97" t="str">
        <f>C14</f>
        <v>Antibiotic Starts - Provider B</v>
      </c>
      <c r="K32" s="98"/>
      <c r="L32" s="98"/>
      <c r="M32" s="98"/>
      <c r="N32" s="98"/>
      <c r="O32" s="99"/>
      <c r="P32" s="1"/>
      <c r="Q32" s="1"/>
      <c r="R32" s="1"/>
      <c r="S32" s="1"/>
      <c r="T32" s="1"/>
      <c r="U32" s="1"/>
      <c r="V32" s="1"/>
      <c r="W32" s="1"/>
      <c r="X32" s="1"/>
      <c r="Y32" s="1"/>
      <c r="Z32" s="1"/>
    </row>
    <row r="33" ht="15.75" customHeight="1">
      <c r="A33" s="1"/>
      <c r="B33" s="1"/>
      <c r="C33" s="49"/>
      <c r="D33" s="100" t="s">
        <v>81</v>
      </c>
      <c r="E33" s="101" t="s">
        <v>82</v>
      </c>
      <c r="F33" s="102" t="s">
        <v>83</v>
      </c>
      <c r="G33" s="103" t="s">
        <v>84</v>
      </c>
      <c r="H33" s="104" t="s">
        <v>62</v>
      </c>
      <c r="I33" s="1"/>
      <c r="J33" s="49"/>
      <c r="K33" s="100" t="s">
        <v>81</v>
      </c>
      <c r="L33" s="101" t="s">
        <v>82</v>
      </c>
      <c r="M33" s="102" t="s">
        <v>83</v>
      </c>
      <c r="N33" s="103" t="s">
        <v>84</v>
      </c>
      <c r="O33" s="104" t="s">
        <v>62</v>
      </c>
      <c r="P33" s="1"/>
      <c r="Q33" s="1"/>
      <c r="R33" s="1"/>
      <c r="S33" s="1"/>
      <c r="T33" s="1"/>
      <c r="U33" s="1"/>
      <c r="V33" s="1"/>
      <c r="W33" s="1"/>
      <c r="X33" s="1"/>
      <c r="Y33" s="1"/>
      <c r="Z33" s="1"/>
    </row>
    <row r="34" ht="15.75" customHeight="1">
      <c r="A34" s="1"/>
      <c r="B34" s="1"/>
      <c r="C34" s="49" t="s">
        <v>70</v>
      </c>
      <c r="D34" s="50">
        <f t="shared" ref="D34:D39" si="7">SUM(D6:F6)</f>
        <v>45</v>
      </c>
      <c r="E34" s="51">
        <f t="shared" ref="E34:E39" si="8">SUM(G6:I6)</f>
        <v>26</v>
      </c>
      <c r="F34" s="52">
        <f t="shared" ref="F34:F39" si="9">SUM(J6:L6)</f>
        <v>33</v>
      </c>
      <c r="G34" s="53">
        <f t="shared" ref="G34:G39" si="10">SUM(M6:O6)</f>
        <v>79</v>
      </c>
      <c r="H34" s="55">
        <f t="shared" ref="H34:H39" si="11">P6</f>
        <v>183</v>
      </c>
      <c r="I34" s="1"/>
      <c r="J34" s="49" t="s">
        <v>70</v>
      </c>
      <c r="K34" s="50">
        <f t="shared" ref="K34:K39" si="12">SUM(D15:F15)</f>
        <v>42</v>
      </c>
      <c r="L34" s="51">
        <f t="shared" ref="L34:L39" si="13">SUM(G15:I15)</f>
        <v>48</v>
      </c>
      <c r="M34" s="52">
        <f t="shared" ref="M34:M39" si="14">SUM(J15:L15)</f>
        <v>45</v>
      </c>
      <c r="N34" s="53">
        <f t="shared" ref="N34:N39" si="15">SUM(M15:O15)</f>
        <v>33</v>
      </c>
      <c r="O34" s="55">
        <f t="shared" ref="O34:O39" si="16">P15</f>
        <v>168</v>
      </c>
      <c r="P34" s="1"/>
      <c r="Q34" s="1"/>
      <c r="R34" s="1"/>
      <c r="S34" s="1"/>
      <c r="T34" s="1"/>
      <c r="U34" s="1"/>
      <c r="V34" s="1"/>
      <c r="W34" s="1"/>
      <c r="X34" s="1"/>
      <c r="Y34" s="1"/>
      <c r="Z34" s="1"/>
    </row>
    <row r="35" ht="15.75" customHeight="1">
      <c r="A35" s="1"/>
      <c r="B35" s="1"/>
      <c r="C35" s="49" t="s">
        <v>71</v>
      </c>
      <c r="D35" s="50">
        <f t="shared" si="7"/>
        <v>33</v>
      </c>
      <c r="E35" s="51">
        <f t="shared" si="8"/>
        <v>6</v>
      </c>
      <c r="F35" s="52">
        <f t="shared" si="9"/>
        <v>21</v>
      </c>
      <c r="G35" s="53">
        <f t="shared" si="10"/>
        <v>37</v>
      </c>
      <c r="H35" s="55">
        <f t="shared" si="11"/>
        <v>97</v>
      </c>
      <c r="I35" s="1"/>
      <c r="J35" s="49" t="s">
        <v>71</v>
      </c>
      <c r="K35" s="50">
        <f t="shared" si="12"/>
        <v>33</v>
      </c>
      <c r="L35" s="51">
        <f t="shared" si="13"/>
        <v>30</v>
      </c>
      <c r="M35" s="52">
        <f t="shared" si="14"/>
        <v>45</v>
      </c>
      <c r="N35" s="53">
        <f t="shared" si="15"/>
        <v>45</v>
      </c>
      <c r="O35" s="55">
        <f t="shared" si="16"/>
        <v>153</v>
      </c>
      <c r="P35" s="1"/>
      <c r="Q35" s="1"/>
      <c r="R35" s="1"/>
      <c r="S35" s="1"/>
      <c r="T35" s="1"/>
      <c r="U35" s="1"/>
      <c r="V35" s="1"/>
      <c r="W35" s="1"/>
      <c r="X35" s="1"/>
      <c r="Y35" s="1"/>
      <c r="Z35" s="1"/>
    </row>
    <row r="36" ht="15.75" customHeight="1">
      <c r="A36" s="1"/>
      <c r="B36" s="1"/>
      <c r="C36" s="49" t="s">
        <v>72</v>
      </c>
      <c r="D36" s="50">
        <f t="shared" si="7"/>
        <v>39</v>
      </c>
      <c r="E36" s="51">
        <f t="shared" si="8"/>
        <v>32</v>
      </c>
      <c r="F36" s="52">
        <f t="shared" si="9"/>
        <v>70</v>
      </c>
      <c r="G36" s="53">
        <f t="shared" si="10"/>
        <v>50</v>
      </c>
      <c r="H36" s="55">
        <f t="shared" si="11"/>
        <v>191</v>
      </c>
      <c r="I36" s="1"/>
      <c r="J36" s="49" t="s">
        <v>72</v>
      </c>
      <c r="K36" s="50">
        <f t="shared" si="12"/>
        <v>27</v>
      </c>
      <c r="L36" s="51">
        <f t="shared" si="13"/>
        <v>28</v>
      </c>
      <c r="M36" s="52">
        <f t="shared" si="14"/>
        <v>99</v>
      </c>
      <c r="N36" s="53">
        <f t="shared" si="15"/>
        <v>60</v>
      </c>
      <c r="O36" s="55">
        <f t="shared" si="16"/>
        <v>214</v>
      </c>
      <c r="P36" s="1"/>
      <c r="Q36" s="1"/>
      <c r="R36" s="1"/>
      <c r="S36" s="1"/>
      <c r="T36" s="1"/>
      <c r="U36" s="1"/>
      <c r="V36" s="1"/>
      <c r="W36" s="1"/>
      <c r="X36" s="1"/>
      <c r="Y36" s="1"/>
      <c r="Z36" s="1"/>
    </row>
    <row r="37" ht="15.75" customHeight="1">
      <c r="A37" s="1"/>
      <c r="B37" s="1"/>
      <c r="C37" s="49" t="s">
        <v>73</v>
      </c>
      <c r="D37" s="50">
        <f t="shared" si="7"/>
        <v>32</v>
      </c>
      <c r="E37" s="51">
        <f t="shared" si="8"/>
        <v>22</v>
      </c>
      <c r="F37" s="52">
        <f t="shared" si="9"/>
        <v>19</v>
      </c>
      <c r="G37" s="53">
        <f t="shared" si="10"/>
        <v>24</v>
      </c>
      <c r="H37" s="55">
        <f t="shared" si="11"/>
        <v>97</v>
      </c>
      <c r="I37" s="1"/>
      <c r="J37" s="49" t="s">
        <v>73</v>
      </c>
      <c r="K37" s="50">
        <f t="shared" si="12"/>
        <v>103</v>
      </c>
      <c r="L37" s="51">
        <f t="shared" si="13"/>
        <v>72</v>
      </c>
      <c r="M37" s="52">
        <f t="shared" si="14"/>
        <v>58</v>
      </c>
      <c r="N37" s="53">
        <f t="shared" si="15"/>
        <v>103</v>
      </c>
      <c r="O37" s="55">
        <f t="shared" si="16"/>
        <v>336</v>
      </c>
      <c r="P37" s="1"/>
      <c r="Q37" s="1"/>
      <c r="R37" s="1"/>
      <c r="S37" s="1"/>
      <c r="T37" s="1"/>
      <c r="U37" s="1"/>
      <c r="V37" s="1"/>
      <c r="W37" s="1"/>
      <c r="X37" s="1"/>
      <c r="Y37" s="1"/>
      <c r="Z37" s="1"/>
    </row>
    <row r="38" ht="15.75" customHeight="1">
      <c r="A38" s="1"/>
      <c r="B38" s="1"/>
      <c r="C38" s="49" t="s">
        <v>74</v>
      </c>
      <c r="D38" s="50">
        <f t="shared" si="7"/>
        <v>39</v>
      </c>
      <c r="E38" s="51">
        <f t="shared" si="8"/>
        <v>26</v>
      </c>
      <c r="F38" s="52">
        <f t="shared" si="9"/>
        <v>28</v>
      </c>
      <c r="G38" s="53">
        <f t="shared" si="10"/>
        <v>114</v>
      </c>
      <c r="H38" s="55">
        <f t="shared" si="11"/>
        <v>207</v>
      </c>
      <c r="I38" s="1"/>
      <c r="J38" s="49" t="s">
        <v>74</v>
      </c>
      <c r="K38" s="50">
        <f t="shared" si="12"/>
        <v>54</v>
      </c>
      <c r="L38" s="51">
        <f t="shared" si="13"/>
        <v>135</v>
      </c>
      <c r="M38" s="52">
        <f t="shared" si="14"/>
        <v>134</v>
      </c>
      <c r="N38" s="53">
        <f t="shared" si="15"/>
        <v>49</v>
      </c>
      <c r="O38" s="55">
        <f t="shared" si="16"/>
        <v>372</v>
      </c>
      <c r="P38" s="1"/>
      <c r="Q38" s="1"/>
      <c r="R38" s="1"/>
      <c r="S38" s="1"/>
      <c r="T38" s="1"/>
      <c r="U38" s="1"/>
      <c r="V38" s="1"/>
      <c r="W38" s="1"/>
      <c r="X38" s="1"/>
      <c r="Y38" s="1"/>
      <c r="Z38" s="1"/>
    </row>
    <row r="39" ht="15.75" customHeight="1">
      <c r="A39" s="1"/>
      <c r="B39" s="1"/>
      <c r="C39" s="58" t="s">
        <v>85</v>
      </c>
      <c r="D39" s="59">
        <f t="shared" si="7"/>
        <v>19</v>
      </c>
      <c r="E39" s="60">
        <f t="shared" si="8"/>
        <v>25</v>
      </c>
      <c r="F39" s="61">
        <f t="shared" si="9"/>
        <v>15</v>
      </c>
      <c r="G39" s="62">
        <f t="shared" si="10"/>
        <v>19</v>
      </c>
      <c r="H39" s="63">
        <f t="shared" si="11"/>
        <v>78</v>
      </c>
      <c r="I39" s="1"/>
      <c r="J39" s="58" t="s">
        <v>85</v>
      </c>
      <c r="K39" s="59">
        <f t="shared" si="12"/>
        <v>38</v>
      </c>
      <c r="L39" s="60">
        <f t="shared" si="13"/>
        <v>27</v>
      </c>
      <c r="M39" s="61">
        <f t="shared" si="14"/>
        <v>46</v>
      </c>
      <c r="N39" s="62">
        <f t="shared" si="15"/>
        <v>105</v>
      </c>
      <c r="O39" s="63">
        <f t="shared" si="16"/>
        <v>216</v>
      </c>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97" t="str">
        <f>C23</f>
        <v>Antibiotic Starts - Provider C</v>
      </c>
      <c r="D42" s="98"/>
      <c r="E42" s="98"/>
      <c r="F42" s="98"/>
      <c r="G42" s="98"/>
      <c r="H42" s="99"/>
      <c r="I42" s="1"/>
      <c r="J42" s="97" t="s">
        <v>86</v>
      </c>
      <c r="K42" s="98"/>
      <c r="L42" s="98"/>
      <c r="M42" s="98"/>
      <c r="N42" s="98"/>
      <c r="O42" s="99"/>
      <c r="P42" s="1"/>
      <c r="Q42" s="1"/>
      <c r="R42" s="1"/>
      <c r="S42" s="1"/>
      <c r="T42" s="1"/>
      <c r="U42" s="1"/>
      <c r="V42" s="1"/>
      <c r="W42" s="1"/>
      <c r="X42" s="1"/>
      <c r="Y42" s="1"/>
      <c r="Z42" s="1"/>
    </row>
    <row r="43" ht="15.75" customHeight="1">
      <c r="A43" s="1"/>
      <c r="B43" s="1"/>
      <c r="C43" s="49"/>
      <c r="D43" s="100" t="s">
        <v>81</v>
      </c>
      <c r="E43" s="101" t="s">
        <v>82</v>
      </c>
      <c r="F43" s="102" t="s">
        <v>83</v>
      </c>
      <c r="G43" s="103" t="s">
        <v>84</v>
      </c>
      <c r="H43" s="104" t="s">
        <v>62</v>
      </c>
      <c r="I43" s="1"/>
      <c r="J43" s="49"/>
      <c r="K43" s="100" t="s">
        <v>81</v>
      </c>
      <c r="L43" s="101" t="s">
        <v>82</v>
      </c>
      <c r="M43" s="102" t="s">
        <v>83</v>
      </c>
      <c r="N43" s="103" t="s">
        <v>84</v>
      </c>
      <c r="O43" s="104" t="s">
        <v>62</v>
      </c>
      <c r="P43" s="1"/>
      <c r="Q43" s="1"/>
      <c r="R43" s="1"/>
      <c r="S43" s="1"/>
      <c r="T43" s="1"/>
      <c r="U43" s="1"/>
      <c r="V43" s="1"/>
      <c r="W43" s="1"/>
      <c r="X43" s="1"/>
      <c r="Y43" s="1"/>
      <c r="Z43" s="1"/>
    </row>
    <row r="44" ht="15.75" customHeight="1">
      <c r="A44" s="1"/>
      <c r="B44" s="1"/>
      <c r="C44" s="49" t="s">
        <v>70</v>
      </c>
      <c r="D44" s="50">
        <f t="shared" ref="D44:D49" si="17">SUM(D24:F24)</f>
        <v>13</v>
      </c>
      <c r="E44" s="51">
        <f t="shared" ref="E44:E49" si="18">SUM(G24:I24)</f>
        <v>13</v>
      </c>
      <c r="F44" s="52">
        <f t="shared" ref="F44:F49" si="19">SUM(J24:L24)</f>
        <v>17</v>
      </c>
      <c r="G44" s="53">
        <f t="shared" ref="G44:G49" si="20">SUM(M24:O24)</f>
        <v>7</v>
      </c>
      <c r="H44" s="55">
        <f t="shared" ref="H44:H49" si="21">P24</f>
        <v>50</v>
      </c>
      <c r="I44" s="1"/>
      <c r="J44" s="49" t="s">
        <v>87</v>
      </c>
      <c r="K44" s="50">
        <f>SUM(D12:F12)</f>
        <v>207</v>
      </c>
      <c r="L44" s="51">
        <f>SUM(G12:I12)</f>
        <v>137</v>
      </c>
      <c r="M44" s="52">
        <f>SUM(J12:L12)</f>
        <v>186</v>
      </c>
      <c r="N44" s="53">
        <f>SUM(M12:O12)</f>
        <v>323</v>
      </c>
      <c r="O44" s="55">
        <f>P12</f>
        <v>853</v>
      </c>
      <c r="P44" s="1"/>
      <c r="Q44" s="1"/>
      <c r="R44" s="1"/>
      <c r="S44" s="1"/>
      <c r="T44" s="1"/>
      <c r="U44" s="1"/>
      <c r="V44" s="1"/>
      <c r="W44" s="1"/>
      <c r="X44" s="1"/>
      <c r="Y44" s="1"/>
      <c r="Z44" s="1"/>
    </row>
    <row r="45" ht="15.75" customHeight="1">
      <c r="A45" s="1"/>
      <c r="B45" s="1"/>
      <c r="C45" s="49" t="s">
        <v>71</v>
      </c>
      <c r="D45" s="50">
        <f t="shared" si="17"/>
        <v>12</v>
      </c>
      <c r="E45" s="51">
        <f t="shared" si="18"/>
        <v>23</v>
      </c>
      <c r="F45" s="52">
        <f t="shared" si="19"/>
        <v>21</v>
      </c>
      <c r="G45" s="53">
        <f t="shared" si="20"/>
        <v>17</v>
      </c>
      <c r="H45" s="55">
        <f t="shared" si="21"/>
        <v>73</v>
      </c>
      <c r="I45" s="1"/>
      <c r="J45" s="49" t="s">
        <v>88</v>
      </c>
      <c r="K45" s="50">
        <f>SUM(D21:F21)</f>
        <v>297</v>
      </c>
      <c r="L45" s="51">
        <f>SUM(G21:I21)</f>
        <v>340</v>
      </c>
      <c r="M45" s="52">
        <f>SUM(J21:L21)</f>
        <v>427</v>
      </c>
      <c r="N45" s="53">
        <f>SUM(M21:O21)</f>
        <v>395</v>
      </c>
      <c r="O45" s="55">
        <f>P21</f>
        <v>1459</v>
      </c>
      <c r="P45" s="1"/>
      <c r="Q45" s="1"/>
      <c r="R45" s="1"/>
      <c r="S45" s="1"/>
      <c r="T45" s="1"/>
      <c r="U45" s="1"/>
      <c r="V45" s="1"/>
      <c r="W45" s="1"/>
      <c r="X45" s="1"/>
      <c r="Y45" s="1"/>
      <c r="Z45" s="1"/>
    </row>
    <row r="46" ht="15.75" customHeight="1">
      <c r="A46" s="1"/>
      <c r="B46" s="1"/>
      <c r="C46" s="49" t="s">
        <v>72</v>
      </c>
      <c r="D46" s="50">
        <f t="shared" si="17"/>
        <v>6</v>
      </c>
      <c r="E46" s="51">
        <f t="shared" si="18"/>
        <v>27</v>
      </c>
      <c r="F46" s="52">
        <f t="shared" si="19"/>
        <v>14</v>
      </c>
      <c r="G46" s="53">
        <f t="shared" si="20"/>
        <v>19</v>
      </c>
      <c r="H46" s="55">
        <f t="shared" si="21"/>
        <v>66</v>
      </c>
      <c r="I46" s="1"/>
      <c r="J46" s="58" t="s">
        <v>89</v>
      </c>
      <c r="K46" s="59">
        <f>SUM(D30:F30)</f>
        <v>63</v>
      </c>
      <c r="L46" s="60">
        <f>SUM(G30:I30)</f>
        <v>112</v>
      </c>
      <c r="M46" s="61">
        <f>SUM(J30:L30)</f>
        <v>90</v>
      </c>
      <c r="N46" s="62">
        <f>SUM(M30:O30)</f>
        <v>89</v>
      </c>
      <c r="O46" s="63">
        <f>P30</f>
        <v>354</v>
      </c>
      <c r="P46" s="1"/>
      <c r="Q46" s="1"/>
      <c r="R46" s="1"/>
      <c r="S46" s="1"/>
      <c r="T46" s="1"/>
      <c r="U46" s="1"/>
      <c r="V46" s="1"/>
      <c r="W46" s="1"/>
      <c r="X46" s="1"/>
      <c r="Y46" s="1"/>
      <c r="Z46" s="1"/>
    </row>
    <row r="47" ht="15.75" customHeight="1">
      <c r="A47" s="1"/>
      <c r="B47" s="1"/>
      <c r="C47" s="49" t="s">
        <v>73</v>
      </c>
      <c r="D47" s="50">
        <f t="shared" si="17"/>
        <v>4</v>
      </c>
      <c r="E47" s="51">
        <f t="shared" si="18"/>
        <v>16</v>
      </c>
      <c r="F47" s="52">
        <f t="shared" si="19"/>
        <v>13</v>
      </c>
      <c r="G47" s="53">
        <f t="shared" si="20"/>
        <v>9</v>
      </c>
      <c r="H47" s="55">
        <f t="shared" si="21"/>
        <v>42</v>
      </c>
      <c r="I47" s="1"/>
      <c r="J47" s="1"/>
      <c r="K47" s="1"/>
      <c r="L47" s="1"/>
      <c r="M47" s="1"/>
      <c r="N47" s="1"/>
      <c r="O47" s="1"/>
      <c r="P47" s="1"/>
      <c r="Q47" s="1"/>
      <c r="R47" s="1"/>
      <c r="S47" s="1"/>
      <c r="T47" s="1"/>
      <c r="U47" s="1"/>
      <c r="V47" s="1"/>
      <c r="W47" s="1"/>
      <c r="X47" s="1"/>
      <c r="Y47" s="1"/>
      <c r="Z47" s="1"/>
    </row>
    <row r="48" ht="15.75" customHeight="1">
      <c r="A48" s="1"/>
      <c r="B48" s="1"/>
      <c r="C48" s="49" t="s">
        <v>74</v>
      </c>
      <c r="D48" s="50">
        <f t="shared" si="17"/>
        <v>14</v>
      </c>
      <c r="E48" s="51">
        <f t="shared" si="18"/>
        <v>15</v>
      </c>
      <c r="F48" s="52">
        <f t="shared" si="19"/>
        <v>13</v>
      </c>
      <c r="G48" s="53">
        <f t="shared" si="20"/>
        <v>16</v>
      </c>
      <c r="H48" s="55">
        <f t="shared" si="21"/>
        <v>58</v>
      </c>
      <c r="I48" s="1"/>
      <c r="J48" s="1"/>
      <c r="K48" s="1"/>
      <c r="L48" s="1"/>
      <c r="M48" s="1"/>
      <c r="N48" s="1"/>
      <c r="O48" s="1"/>
      <c r="P48" s="1"/>
      <c r="Q48" s="1"/>
      <c r="R48" s="1"/>
      <c r="S48" s="1"/>
      <c r="T48" s="1"/>
      <c r="U48" s="1"/>
      <c r="V48" s="1"/>
      <c r="W48" s="1"/>
      <c r="X48" s="1"/>
      <c r="Y48" s="1"/>
      <c r="Z48" s="1"/>
    </row>
    <row r="49" ht="15.75" customHeight="1">
      <c r="A49" s="1"/>
      <c r="B49" s="1"/>
      <c r="C49" s="58" t="s">
        <v>85</v>
      </c>
      <c r="D49" s="59">
        <f t="shared" si="17"/>
        <v>14</v>
      </c>
      <c r="E49" s="60">
        <f t="shared" si="18"/>
        <v>18</v>
      </c>
      <c r="F49" s="61">
        <f t="shared" si="19"/>
        <v>12</v>
      </c>
      <c r="G49" s="62">
        <f t="shared" si="20"/>
        <v>21</v>
      </c>
      <c r="H49" s="63">
        <f t="shared" si="21"/>
        <v>65</v>
      </c>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C2:P3"/>
    <mergeCell ref="C32:H32"/>
    <mergeCell ref="J32:O32"/>
    <mergeCell ref="C42:H42"/>
    <mergeCell ref="J42:O42"/>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0"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65"/>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65"/>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 customWidth="1" min="7" max="15"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05"/>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 customWidth="1" min="7" max="17" width="14.4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1"/>
      <c r="C2" s="1"/>
      <c r="D2" s="1"/>
      <c r="E2" s="1"/>
      <c r="F2" s="1"/>
      <c r="G2" s="1"/>
      <c r="H2" s="1"/>
      <c r="I2" s="1"/>
      <c r="J2" s="1"/>
      <c r="K2" s="1"/>
      <c r="L2" s="1"/>
      <c r="M2" s="1"/>
      <c r="N2" s="1"/>
      <c r="O2" s="1"/>
      <c r="P2" s="1"/>
      <c r="Q2" s="1"/>
      <c r="R2" s="1"/>
      <c r="S2" s="1"/>
      <c r="T2" s="1"/>
      <c r="U2" s="1"/>
      <c r="V2" s="1"/>
      <c r="W2" s="1"/>
      <c r="X2" s="1"/>
      <c r="Y2" s="1"/>
      <c r="Z2" s="1"/>
    </row>
    <row r="3">
      <c r="A3" s="1"/>
      <c r="B3" s="1"/>
      <c r="C3" s="1"/>
      <c r="D3" s="1"/>
      <c r="E3" s="1"/>
      <c r="F3" s="1"/>
      <c r="G3" s="1"/>
      <c r="H3" s="1"/>
      <c r="I3" s="1"/>
      <c r="J3" s="1"/>
      <c r="K3" s="1"/>
      <c r="L3" s="1"/>
      <c r="M3" s="1"/>
      <c r="N3" s="1"/>
      <c r="O3" s="1"/>
      <c r="P3" s="1"/>
      <c r="Q3" s="1"/>
      <c r="R3" s="1"/>
      <c r="S3" s="1"/>
      <c r="T3" s="1"/>
      <c r="U3" s="1"/>
      <c r="V3" s="1"/>
      <c r="W3" s="1"/>
      <c r="X3" s="1"/>
      <c r="Y3" s="1"/>
      <c r="Z3" s="1"/>
    </row>
    <row r="4">
      <c r="A4" s="1"/>
      <c r="B4" s="1"/>
      <c r="C4" s="1"/>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c r="A6" s="1"/>
      <c r="B6" s="1"/>
      <c r="C6" s="1"/>
      <c r="D6" s="1"/>
      <c r="E6" s="1"/>
      <c r="F6" s="1"/>
      <c r="G6" s="1"/>
      <c r="H6" s="1"/>
      <c r="I6" s="1"/>
      <c r="J6" s="1"/>
      <c r="K6" s="1"/>
      <c r="L6" s="1"/>
      <c r="M6" s="1"/>
      <c r="N6" s="1"/>
      <c r="O6" s="1"/>
      <c r="P6" s="1"/>
      <c r="Q6" s="1"/>
      <c r="R6" s="1"/>
      <c r="S6" s="1"/>
      <c r="T6" s="1"/>
      <c r="U6" s="1"/>
      <c r="V6" s="1"/>
      <c r="W6" s="1"/>
      <c r="X6" s="1"/>
      <c r="Y6" s="1"/>
      <c r="Z6" s="1"/>
    </row>
    <row r="7">
      <c r="A7" s="1"/>
      <c r="B7" s="1"/>
      <c r="C7" s="1"/>
      <c r="D7" s="1"/>
      <c r="E7" s="1"/>
      <c r="F7" s="1"/>
      <c r="G7" s="1"/>
      <c r="H7" s="1"/>
      <c r="I7" s="1"/>
      <c r="J7" s="1"/>
      <c r="K7" s="1"/>
      <c r="L7" s="1"/>
      <c r="M7" s="1"/>
      <c r="N7" s="1"/>
      <c r="O7" s="1"/>
      <c r="P7" s="1"/>
      <c r="Q7" s="1"/>
      <c r="R7" s="1"/>
      <c r="S7" s="1"/>
      <c r="T7" s="1"/>
      <c r="U7" s="1"/>
      <c r="V7" s="1"/>
      <c r="W7" s="1"/>
      <c r="X7" s="1"/>
      <c r="Y7" s="1"/>
      <c r="Z7" s="1"/>
    </row>
    <row r="8">
      <c r="A8" s="1"/>
      <c r="B8" s="1"/>
      <c r="C8" s="1"/>
      <c r="D8" s="1"/>
      <c r="E8" s="1"/>
      <c r="F8" s="1"/>
      <c r="G8" s="1"/>
      <c r="H8" s="1"/>
      <c r="I8" s="1"/>
      <c r="J8" s="1"/>
      <c r="K8" s="1"/>
      <c r="L8" s="1"/>
      <c r="M8" s="1"/>
      <c r="N8" s="1"/>
      <c r="O8" s="1"/>
      <c r="P8" s="1"/>
      <c r="Q8" s="1"/>
      <c r="R8" s="1"/>
      <c r="S8" s="1"/>
      <c r="T8" s="1"/>
      <c r="U8" s="1"/>
      <c r="V8" s="1"/>
      <c r="W8" s="1"/>
      <c r="X8" s="1"/>
      <c r="Y8" s="1"/>
      <c r="Z8" s="1"/>
    </row>
    <row r="9">
      <c r="A9" s="1"/>
      <c r="B9" s="1"/>
      <c r="C9" s="1"/>
      <c r="D9" s="1"/>
      <c r="E9" s="1"/>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c r="A11" s="1"/>
      <c r="B11" s="1"/>
      <c r="C11" s="1"/>
      <c r="D11" s="1"/>
      <c r="E11" s="1"/>
      <c r="F11" s="1"/>
      <c r="G11" s="1"/>
      <c r="H11" s="1"/>
      <c r="I11" s="1"/>
      <c r="J11" s="1"/>
      <c r="K11" s="1"/>
      <c r="L11" s="1"/>
      <c r="M11" s="1"/>
      <c r="N11" s="1"/>
      <c r="O11" s="1"/>
      <c r="P11" s="1"/>
      <c r="Q11" s="1"/>
      <c r="R11" s="1"/>
      <c r="S11" s="1"/>
      <c r="T11" s="1"/>
      <c r="U11" s="1"/>
      <c r="V11" s="1"/>
      <c r="W11" s="1"/>
      <c r="X11" s="1"/>
      <c r="Y11" s="1"/>
      <c r="Z11" s="1"/>
    </row>
    <row r="12">
      <c r="A12" s="1"/>
      <c r="B12" s="1"/>
      <c r="C12" s="1"/>
      <c r="D12" s="1"/>
      <c r="E12" s="1"/>
      <c r="F12" s="1"/>
      <c r="G12" s="1"/>
      <c r="H12" s="1"/>
      <c r="I12" s="1"/>
      <c r="J12" s="1"/>
      <c r="K12" s="1"/>
      <c r="L12" s="1"/>
      <c r="M12" s="1"/>
      <c r="N12" s="1"/>
      <c r="O12" s="1"/>
      <c r="P12" s="1"/>
      <c r="Q12" s="1"/>
      <c r="R12" s="1"/>
      <c r="S12" s="1"/>
      <c r="T12" s="1"/>
      <c r="U12" s="1"/>
      <c r="V12" s="1"/>
      <c r="W12" s="1"/>
      <c r="X12" s="1"/>
      <c r="Y12" s="1"/>
      <c r="Z12" s="1"/>
    </row>
    <row r="13">
      <c r="A13" s="1"/>
      <c r="B13" s="1"/>
      <c r="C13" s="1"/>
      <c r="D13" s="1"/>
      <c r="E13" s="1"/>
      <c r="F13" s="1"/>
      <c r="G13" s="1"/>
      <c r="H13" s="1"/>
      <c r="I13" s="1"/>
      <c r="J13" s="1"/>
      <c r="K13" s="1"/>
      <c r="L13" s="1"/>
      <c r="M13" s="1"/>
      <c r="N13" s="1"/>
      <c r="O13" s="1"/>
      <c r="P13" s="1"/>
      <c r="Q13" s="1"/>
      <c r="R13" s="1"/>
      <c r="S13" s="1"/>
      <c r="T13" s="1"/>
      <c r="U13" s="1"/>
      <c r="V13" s="1"/>
      <c r="W13" s="1"/>
      <c r="X13" s="1"/>
      <c r="Y13" s="1"/>
      <c r="Z13" s="1"/>
    </row>
    <row r="14">
      <c r="A14" s="1"/>
      <c r="B14" s="1"/>
      <c r="C14" s="1"/>
      <c r="D14" s="1"/>
      <c r="E14" s="1"/>
      <c r="F14" s="1"/>
      <c r="G14" s="1"/>
      <c r="H14" s="1"/>
      <c r="I14" s="1"/>
      <c r="J14" s="1"/>
      <c r="K14" s="1"/>
      <c r="L14" s="1"/>
      <c r="M14" s="1"/>
      <c r="N14" s="1"/>
      <c r="O14" s="1"/>
      <c r="P14" s="1"/>
      <c r="Q14" s="1"/>
      <c r="R14" s="1"/>
      <c r="S14" s="1"/>
      <c r="T14" s="1"/>
      <c r="U14" s="1"/>
      <c r="V14" s="1"/>
      <c r="W14" s="1"/>
      <c r="X14" s="1"/>
      <c r="Y14" s="1"/>
      <c r="Z14" s="1"/>
    </row>
    <row r="15">
      <c r="A15" s="1"/>
      <c r="B15" s="1"/>
      <c r="C15" s="1"/>
      <c r="D15" s="1"/>
      <c r="E15" s="1"/>
      <c r="F15" s="1"/>
      <c r="G15" s="1"/>
      <c r="H15" s="1"/>
      <c r="I15" s="1"/>
      <c r="J15" s="1"/>
      <c r="K15" s="1"/>
      <c r="L15" s="1"/>
      <c r="M15" s="1"/>
      <c r="N15" s="1"/>
      <c r="O15" s="1"/>
      <c r="P15" s="1"/>
      <c r="Q15" s="1"/>
      <c r="R15" s="1"/>
      <c r="S15" s="1"/>
      <c r="T15" s="1"/>
      <c r="U15" s="1"/>
      <c r="V15" s="1"/>
      <c r="W15" s="1"/>
      <c r="X15" s="1"/>
      <c r="Y15" s="1"/>
      <c r="Z15" s="1"/>
    </row>
    <row r="16">
      <c r="A16" s="1"/>
      <c r="B16" s="1"/>
      <c r="C16" s="1"/>
      <c r="D16" s="1"/>
      <c r="E16" s="1"/>
      <c r="F16" s="1"/>
      <c r="G16" s="1"/>
      <c r="H16" s="1"/>
      <c r="I16" s="1"/>
      <c r="J16" s="1"/>
      <c r="K16" s="1"/>
      <c r="L16" s="1"/>
      <c r="M16" s="1"/>
      <c r="N16" s="1"/>
      <c r="O16" s="1"/>
      <c r="P16" s="1"/>
      <c r="Q16" s="1"/>
      <c r="R16" s="1"/>
      <c r="S16" s="1"/>
      <c r="T16" s="1"/>
      <c r="U16" s="1"/>
      <c r="V16" s="1"/>
      <c r="W16" s="1"/>
      <c r="X16" s="1"/>
      <c r="Y16" s="1"/>
      <c r="Z16" s="1"/>
    </row>
    <row r="17">
      <c r="A17" s="1"/>
      <c r="B17" s="1"/>
      <c r="C17" s="1"/>
      <c r="D17" s="1"/>
      <c r="E17" s="1"/>
      <c r="F17" s="1"/>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06"/>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06"/>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6" width="14.43"/>
  </cols>
  <sheetData>
    <row r="9">
      <c r="G9" s="6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2022-05-25T18:20:00Z</dcterms:created>
  <dc:creator>Emanuel, Catherine</dc:creator>
</cp:coreProperties>
</file>